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us U-ketas\Programmide ja projektide kaustad\Active Citizens Fund\1. Aruandevormid\"/>
    </mc:Choice>
  </mc:AlternateContent>
  <xr:revisionPtr revIDLastSave="0" documentId="13_ncr:1_{6C6DF0D0-3911-424C-85E8-B6206AF92B1B}" xr6:coauthVersionLast="45" xr6:coauthVersionMax="45" xr10:uidLastSave="{00000000-0000-0000-0000-000000000000}"/>
  <bookViews>
    <workbookView xWindow="-120" yWindow="480" windowWidth="29040" windowHeight="15840" tabRatio="912" xr2:uid="{00000000-000D-0000-FFFF-FFFF00000000}"/>
  </bookViews>
  <sheets>
    <sheet name="Eelarve" sheetId="1" r:id="rId1"/>
    <sheet name="Kaudsed kulud" sheetId="21" r:id="rId2"/>
    <sheet name="1. Meeskonna tööjõukulud" sheetId="6" r:id="rId3"/>
    <sheet name="2. Muud tööjõukulud" sheetId="7" r:id="rId4"/>
    <sheet name="3. Tegevused" sheetId="20" r:id="rId5"/>
    <sheet name="4. Soetused" sheetId="8" r:id="rId6"/>
    <sheet name="KOOND" sheetId="17" r:id="rId7"/>
  </sheets>
  <definedNames>
    <definedName name="_xlnm.Print_Area" localSheetId="2">'1. Meeskonna tööjõukulud'!$A$1:$L$140</definedName>
    <definedName name="_xlnm.Print_Area" localSheetId="3">'2. Muud tööjõukulud'!$A$1:$M$132</definedName>
    <definedName name="_xlnm.Print_Area" localSheetId="4">'3. Tegevused'!$A$1:$L$194</definedName>
    <definedName name="_xlnm.Print_Area" localSheetId="5">'4. Soetused'!$A$1:$L$106</definedName>
    <definedName name="_xlnm.Print_Area" localSheetId="0">Eelarve!$A$1:$J$74</definedName>
    <definedName name="_xlnm.Print_Area" localSheetId="6">KOOND!$A$1:$I$28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0" l="1"/>
  <c r="C4" i="20"/>
  <c r="D184" i="20" l="1"/>
  <c r="C184" i="20"/>
  <c r="D173" i="20"/>
  <c r="C173" i="20"/>
  <c r="B173" i="20"/>
  <c r="D162" i="20"/>
  <c r="C162" i="20"/>
  <c r="D151" i="20"/>
  <c r="C151" i="20"/>
  <c r="D140" i="20"/>
  <c r="C140" i="20"/>
  <c r="B140" i="20"/>
  <c r="D129" i="20"/>
  <c r="C129" i="20"/>
  <c r="D118" i="20"/>
  <c r="C118" i="20"/>
  <c r="D107" i="20"/>
  <c r="C107" i="20"/>
  <c r="D96" i="20"/>
  <c r="C96" i="20"/>
  <c r="D85" i="20"/>
  <c r="C85" i="20"/>
  <c r="B85" i="20"/>
  <c r="D74" i="20"/>
  <c r="C74" i="20"/>
  <c r="D63" i="20"/>
  <c r="C63" i="20"/>
  <c r="C52" i="20"/>
  <c r="D52" i="20"/>
  <c r="D41" i="20"/>
  <c r="C41" i="20"/>
  <c r="D30" i="20"/>
  <c r="C30" i="20"/>
  <c r="A185" i="20"/>
  <c r="D186" i="20"/>
  <c r="C186" i="20"/>
  <c r="A174" i="20"/>
  <c r="A163" i="20"/>
  <c r="A152" i="20"/>
  <c r="A130" i="20"/>
  <c r="A141" i="20"/>
  <c r="A119" i="20"/>
  <c r="A108" i="20"/>
  <c r="A97" i="20"/>
  <c r="A86" i="20"/>
  <c r="A75" i="20"/>
  <c r="A64" i="20"/>
  <c r="A53" i="20"/>
  <c r="A42" i="20"/>
  <c r="A31" i="20"/>
  <c r="D175" i="20"/>
  <c r="C175" i="20"/>
  <c r="D164" i="20"/>
  <c r="C164" i="20"/>
  <c r="D153" i="20"/>
  <c r="C153" i="20"/>
  <c r="D142" i="20"/>
  <c r="C142" i="20"/>
  <c r="D131" i="20"/>
  <c r="C131" i="20"/>
  <c r="D120" i="20"/>
  <c r="C120" i="20"/>
  <c r="D109" i="20"/>
  <c r="C109" i="20"/>
  <c r="D98" i="20"/>
  <c r="C98" i="20"/>
  <c r="D87" i="20"/>
  <c r="C87" i="20"/>
  <c r="D76" i="20"/>
  <c r="C76" i="20"/>
  <c r="D65" i="20"/>
  <c r="C65" i="20"/>
  <c r="D54" i="20"/>
  <c r="C54" i="20"/>
  <c r="D43" i="20"/>
  <c r="C43" i="20"/>
  <c r="D32" i="20"/>
  <c r="C32" i="20"/>
  <c r="D131" i="6"/>
  <c r="D4" i="6" s="1"/>
  <c r="C131" i="6"/>
  <c r="C137" i="6"/>
  <c r="C4" i="6" s="1"/>
  <c r="D137" i="6"/>
  <c r="D107" i="6"/>
  <c r="C107" i="6"/>
  <c r="D96" i="6"/>
  <c r="C96" i="6"/>
  <c r="D85" i="6"/>
  <c r="C85" i="6"/>
  <c r="B107" i="6"/>
  <c r="B96" i="6"/>
  <c r="J96" i="6" s="1"/>
  <c r="A108" i="6"/>
  <c r="A97" i="6"/>
  <c r="D98" i="6"/>
  <c r="C98" i="6"/>
  <c r="A86" i="6"/>
  <c r="D87" i="6"/>
  <c r="C87" i="6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E41" i="1"/>
  <c r="B30" i="20" s="1"/>
  <c r="E42" i="1"/>
  <c r="B41" i="20" s="1"/>
  <c r="E43" i="1"/>
  <c r="B52" i="20" s="1"/>
  <c r="E44" i="1"/>
  <c r="B63" i="20" s="1"/>
  <c r="E45" i="1"/>
  <c r="B74" i="20" s="1"/>
  <c r="E46" i="1"/>
  <c r="E47" i="1"/>
  <c r="B96" i="20" s="1"/>
  <c r="E48" i="1"/>
  <c r="B107" i="20" s="1"/>
  <c r="E49" i="1"/>
  <c r="B118" i="20" s="1"/>
  <c r="E50" i="1"/>
  <c r="B129" i="20" s="1"/>
  <c r="E51" i="1"/>
  <c r="E52" i="1"/>
  <c r="B151" i="20" s="1"/>
  <c r="E53" i="1"/>
  <c r="B162" i="20" s="1"/>
  <c r="E54" i="1"/>
  <c r="E55" i="1"/>
  <c r="B184" i="20" s="1"/>
  <c r="I20" i="1"/>
  <c r="I21" i="1"/>
  <c r="E20" i="1"/>
  <c r="E21" i="1"/>
  <c r="K118" i="20" l="1"/>
  <c r="J173" i="20"/>
  <c r="K184" i="20"/>
  <c r="J85" i="20"/>
  <c r="J140" i="20"/>
  <c r="J52" i="20"/>
  <c r="K52" i="20"/>
  <c r="J107" i="20"/>
  <c r="J74" i="20"/>
  <c r="J162" i="20"/>
  <c r="J184" i="20"/>
  <c r="K41" i="20"/>
  <c r="J41" i="20"/>
  <c r="J129" i="20"/>
  <c r="J63" i="20"/>
  <c r="J151" i="20"/>
  <c r="J96" i="20"/>
  <c r="J30" i="20"/>
  <c r="K63" i="20"/>
  <c r="J118" i="20"/>
  <c r="K74" i="20"/>
  <c r="K162" i="20"/>
  <c r="K151" i="20"/>
  <c r="K96" i="20"/>
  <c r="K107" i="20"/>
  <c r="K30" i="20"/>
  <c r="K85" i="20"/>
  <c r="K173" i="20"/>
  <c r="K140" i="20"/>
  <c r="K129" i="20"/>
  <c r="K96" i="6"/>
  <c r="K85" i="6"/>
  <c r="A2" i="21"/>
  <c r="B3" i="17" l="1"/>
  <c r="A9" i="7" l="1"/>
  <c r="C74" i="8" l="1"/>
  <c r="D74" i="8"/>
  <c r="C87" i="8"/>
  <c r="C96" i="8"/>
  <c r="D96" i="8"/>
  <c r="C85" i="8"/>
  <c r="D85" i="8"/>
  <c r="C63" i="8"/>
  <c r="D63" i="8"/>
  <c r="C52" i="8"/>
  <c r="D52" i="8"/>
  <c r="C41" i="8"/>
  <c r="D41" i="8"/>
  <c r="D30" i="8"/>
  <c r="C30" i="8"/>
  <c r="C19" i="8"/>
  <c r="D19" i="8"/>
  <c r="C8" i="8"/>
  <c r="D8" i="8"/>
  <c r="A42" i="8"/>
  <c r="A97" i="8"/>
  <c r="A86" i="8"/>
  <c r="D98" i="8"/>
  <c r="C98" i="8"/>
  <c r="K96" i="8" s="1"/>
  <c r="D87" i="8"/>
  <c r="A75" i="8"/>
  <c r="A64" i="8"/>
  <c r="A53" i="8"/>
  <c r="A31" i="8"/>
  <c r="A20" i="8"/>
  <c r="A9" i="8"/>
  <c r="A2" i="8"/>
  <c r="C19" i="20"/>
  <c r="D19" i="20"/>
  <c r="C8" i="20"/>
  <c r="D8" i="20"/>
  <c r="A20" i="20"/>
  <c r="A9" i="20"/>
  <c r="A2" i="20"/>
  <c r="C122" i="7"/>
  <c r="D122" i="7"/>
  <c r="E122" i="7"/>
  <c r="C111" i="7"/>
  <c r="D111" i="7"/>
  <c r="E111" i="7"/>
  <c r="C100" i="7"/>
  <c r="D100" i="7"/>
  <c r="E100" i="7"/>
  <c r="C89" i="7"/>
  <c r="D89" i="7"/>
  <c r="E89" i="7"/>
  <c r="E83" i="7"/>
  <c r="E77" i="7"/>
  <c r="E66" i="7"/>
  <c r="C66" i="7"/>
  <c r="D66" i="7"/>
  <c r="C56" i="7"/>
  <c r="D56" i="7"/>
  <c r="E56" i="7"/>
  <c r="C45" i="7"/>
  <c r="D45" i="7"/>
  <c r="E45" i="7"/>
  <c r="C33" i="7"/>
  <c r="D33" i="7"/>
  <c r="E33" i="7"/>
  <c r="D21" i="7"/>
  <c r="E21" i="7"/>
  <c r="C21" i="7"/>
  <c r="E8" i="7"/>
  <c r="D8" i="7"/>
  <c r="C8" i="7"/>
  <c r="A123" i="7"/>
  <c r="A112" i="7"/>
  <c r="A101" i="7"/>
  <c r="A90" i="7"/>
  <c r="E124" i="7"/>
  <c r="E113" i="7"/>
  <c r="E102" i="7"/>
  <c r="A84" i="7"/>
  <c r="A78" i="7"/>
  <c r="A67" i="7"/>
  <c r="A57" i="7"/>
  <c r="A46" i="7"/>
  <c r="A34" i="7"/>
  <c r="A22" i="7"/>
  <c r="E91" i="7"/>
  <c r="A2" i="7"/>
  <c r="D118" i="6"/>
  <c r="C118" i="6"/>
  <c r="D74" i="6"/>
  <c r="C74" i="6"/>
  <c r="D63" i="6"/>
  <c r="C63" i="6"/>
  <c r="D52" i="6"/>
  <c r="C52" i="6"/>
  <c r="D41" i="6"/>
  <c r="C41" i="6"/>
  <c r="D30" i="6"/>
  <c r="C30" i="6"/>
  <c r="D19" i="6"/>
  <c r="C19" i="6"/>
  <c r="D8" i="6"/>
  <c r="C8" i="6"/>
  <c r="A135" i="6"/>
  <c r="A129" i="6"/>
  <c r="A119" i="6"/>
  <c r="D120" i="6"/>
  <c r="C120" i="6"/>
  <c r="A75" i="6"/>
  <c r="D109" i="6"/>
  <c r="C109" i="6"/>
  <c r="D76" i="6"/>
  <c r="C76" i="6"/>
  <c r="A64" i="6"/>
  <c r="A53" i="6"/>
  <c r="A42" i="6"/>
  <c r="A31" i="6"/>
  <c r="A20" i="6"/>
  <c r="A9" i="6"/>
  <c r="G33" i="1"/>
  <c r="D83" i="7" s="1"/>
  <c r="F33" i="1"/>
  <c r="C83" i="7" s="1"/>
  <c r="G32" i="1"/>
  <c r="D77" i="7" s="1"/>
  <c r="F32" i="1"/>
  <c r="C77" i="7" s="1"/>
  <c r="B1" i="6"/>
  <c r="A2" i="6"/>
  <c r="A16" i="17"/>
  <c r="A14" i="17"/>
  <c r="A12" i="17"/>
  <c r="A10" i="17"/>
  <c r="A8" i="17"/>
  <c r="C1" i="17"/>
  <c r="H3" i="17"/>
  <c r="H2" i="17"/>
  <c r="K74" i="6" l="1"/>
  <c r="K85" i="8"/>
  <c r="K118" i="6"/>
  <c r="K107" i="6"/>
  <c r="E4" i="7"/>
  <c r="F11" i="17" l="1"/>
  <c r="F19" i="17" s="1"/>
  <c r="I67" i="1"/>
  <c r="E67" i="1"/>
  <c r="I65" i="1"/>
  <c r="E65" i="1"/>
  <c r="B96" i="8" s="1"/>
  <c r="J96" i="8" s="1"/>
  <c r="I64" i="1"/>
  <c r="E64" i="1"/>
  <c r="B85" i="8" s="1"/>
  <c r="J85" i="8" s="1"/>
  <c r="I63" i="1"/>
  <c r="E63" i="1"/>
  <c r="B74" i="8" s="1"/>
  <c r="I62" i="1"/>
  <c r="E62" i="1"/>
  <c r="B63" i="8" s="1"/>
  <c r="I61" i="1"/>
  <c r="E61" i="1"/>
  <c r="B52" i="8" s="1"/>
  <c r="I60" i="1"/>
  <c r="E60" i="1"/>
  <c r="B41" i="8" s="1"/>
  <c r="I59" i="1"/>
  <c r="E59" i="1"/>
  <c r="B30" i="8" s="1"/>
  <c r="I58" i="1"/>
  <c r="E58" i="1"/>
  <c r="B19" i="8" s="1"/>
  <c r="I57" i="1"/>
  <c r="E57" i="1"/>
  <c r="B8" i="8" s="1"/>
  <c r="H56" i="1"/>
  <c r="G56" i="1"/>
  <c r="F56" i="1"/>
  <c r="I40" i="1"/>
  <c r="E40" i="1"/>
  <c r="B19" i="20" s="1"/>
  <c r="I39" i="1"/>
  <c r="E39" i="1"/>
  <c r="B8" i="20" s="1"/>
  <c r="H38" i="1"/>
  <c r="G38" i="1"/>
  <c r="D3" i="20" s="1"/>
  <c r="F38" i="1"/>
  <c r="C3" i="20" s="1"/>
  <c r="I37" i="1"/>
  <c r="E37" i="1"/>
  <c r="B122" i="7" s="1"/>
  <c r="K122" i="7" s="1"/>
  <c r="I36" i="1"/>
  <c r="E36" i="1"/>
  <c r="B111" i="7" s="1"/>
  <c r="K111" i="7" s="1"/>
  <c r="I35" i="1"/>
  <c r="E35" i="1"/>
  <c r="B100" i="7" s="1"/>
  <c r="K100" i="7" s="1"/>
  <c r="I34" i="1"/>
  <c r="E34" i="1"/>
  <c r="B89" i="7" s="1"/>
  <c r="K89" i="7" s="1"/>
  <c r="I31" i="1"/>
  <c r="E31" i="1"/>
  <c r="B66" i="7" s="1"/>
  <c r="I30" i="1"/>
  <c r="E30" i="1"/>
  <c r="B56" i="7" s="1"/>
  <c r="I29" i="1"/>
  <c r="E29" i="1"/>
  <c r="B45" i="7" s="1"/>
  <c r="I28" i="1"/>
  <c r="E28" i="1"/>
  <c r="B33" i="7" s="1"/>
  <c r="I27" i="1"/>
  <c r="E27" i="1"/>
  <c r="B21" i="7" s="1"/>
  <c r="I26" i="1"/>
  <c r="E26" i="1"/>
  <c r="B8" i="7" s="1"/>
  <c r="H25" i="1"/>
  <c r="G24" i="1"/>
  <c r="D135" i="6" s="1"/>
  <c r="F24" i="1"/>
  <c r="C135" i="6" s="1"/>
  <c r="G23" i="1"/>
  <c r="D129" i="6" s="1"/>
  <c r="F23" i="1"/>
  <c r="C129" i="6" s="1"/>
  <c r="I22" i="1"/>
  <c r="E22" i="1"/>
  <c r="B118" i="6" s="1"/>
  <c r="J118" i="6" s="1"/>
  <c r="I19" i="1"/>
  <c r="E19" i="1"/>
  <c r="I18" i="1"/>
  <c r="E18" i="1"/>
  <c r="B74" i="6" s="1"/>
  <c r="J74" i="6" s="1"/>
  <c r="I17" i="1"/>
  <c r="E17" i="1"/>
  <c r="B63" i="6" s="1"/>
  <c r="I16" i="1"/>
  <c r="E16" i="1"/>
  <c r="B52" i="6" s="1"/>
  <c r="I15" i="1"/>
  <c r="E15" i="1"/>
  <c r="B41" i="6" s="1"/>
  <c r="I14" i="1"/>
  <c r="E14" i="1"/>
  <c r="B30" i="6" s="1"/>
  <c r="I13" i="1"/>
  <c r="E13" i="1"/>
  <c r="B19" i="6" s="1"/>
  <c r="I12" i="1"/>
  <c r="E12" i="1"/>
  <c r="B8" i="6" s="1"/>
  <c r="H11" i="1"/>
  <c r="J107" i="6" l="1"/>
  <c r="B85" i="6"/>
  <c r="J85" i="6" s="1"/>
  <c r="H66" i="1"/>
  <c r="E3" i="7"/>
  <c r="C3" i="8"/>
  <c r="D3" i="8"/>
  <c r="D16" i="17"/>
  <c r="C16" i="17"/>
  <c r="E23" i="1"/>
  <c r="B129" i="6" s="1"/>
  <c r="E24" i="1"/>
  <c r="I56" i="1"/>
  <c r="E33" i="1"/>
  <c r="B83" i="7" s="1"/>
  <c r="F11" i="1"/>
  <c r="C3" i="6" s="1"/>
  <c r="E38" i="1"/>
  <c r="B3" i="20" s="1"/>
  <c r="I38" i="1"/>
  <c r="E32" i="1"/>
  <c r="B77" i="7" s="1"/>
  <c r="E56" i="1"/>
  <c r="B3" i="8" s="1"/>
  <c r="H69" i="1"/>
  <c r="G11" i="1"/>
  <c r="D3" i="6" s="1"/>
  <c r="I23" i="1"/>
  <c r="I24" i="1"/>
  <c r="E11" i="1" l="1"/>
  <c r="B3" i="6" s="1"/>
  <c r="B135" i="6"/>
  <c r="F10" i="17"/>
  <c r="F18" i="17" s="1"/>
  <c r="E25" i="1"/>
  <c r="I11" i="1"/>
  <c r="F68" i="1" l="1"/>
  <c r="E66" i="1"/>
  <c r="B3" i="7"/>
  <c r="E69" i="1"/>
  <c r="H72" i="1" s="1"/>
  <c r="G17" i="17" l="1"/>
  <c r="H16" i="17" s="1"/>
  <c r="C65" i="6" l="1"/>
  <c r="K63" i="6" s="1"/>
  <c r="C10" i="6"/>
  <c r="K8" i="6" s="1"/>
  <c r="C21" i="6"/>
  <c r="K19" i="6" s="1"/>
  <c r="C32" i="6"/>
  <c r="K30" i="6" s="1"/>
  <c r="C43" i="6"/>
  <c r="K41" i="6" s="1"/>
  <c r="C54" i="6"/>
  <c r="K52" i="6" s="1"/>
  <c r="D10" i="6"/>
  <c r="D21" i="6"/>
  <c r="D32" i="6"/>
  <c r="D43" i="6"/>
  <c r="D54" i="6"/>
  <c r="D65" i="6"/>
  <c r="C10" i="8"/>
  <c r="K8" i="8" s="1"/>
  <c r="C21" i="8"/>
  <c r="C32" i="8"/>
  <c r="K30" i="8" s="1"/>
  <c r="C43" i="8"/>
  <c r="K41" i="8" s="1"/>
  <c r="C54" i="8"/>
  <c r="K52" i="8" s="1"/>
  <c r="C65" i="8"/>
  <c r="K63" i="8" s="1"/>
  <c r="C76" i="8"/>
  <c r="K74" i="8" s="1"/>
  <c r="C10" i="7"/>
  <c r="L8" i="7" s="1"/>
  <c r="C23" i="7"/>
  <c r="L21" i="7" s="1"/>
  <c r="C35" i="7"/>
  <c r="L33" i="7" s="1"/>
  <c r="C47" i="7"/>
  <c r="L45" i="7" s="1"/>
  <c r="C58" i="7"/>
  <c r="L56" i="7" s="1"/>
  <c r="C68" i="7"/>
  <c r="L66" i="7" s="1"/>
  <c r="C10" i="20"/>
  <c r="C21" i="20"/>
  <c r="K19" i="20" s="1"/>
  <c r="E14" i="17"/>
  <c r="D10" i="7"/>
  <c r="D23" i="7"/>
  <c r="D35" i="7"/>
  <c r="D47" i="7"/>
  <c r="D58" i="7"/>
  <c r="D68" i="7"/>
  <c r="D10" i="20"/>
  <c r="D21" i="20"/>
  <c r="D10" i="8"/>
  <c r="D21" i="8"/>
  <c r="D32" i="8"/>
  <c r="D43" i="8"/>
  <c r="D54" i="8"/>
  <c r="D65" i="8"/>
  <c r="D76" i="8"/>
  <c r="I6" i="20"/>
  <c r="D1" i="20"/>
  <c r="I6" i="8"/>
  <c r="D1" i="8"/>
  <c r="D1" i="7"/>
  <c r="D13" i="17" l="1"/>
  <c r="K8" i="20"/>
  <c r="E13" i="17"/>
  <c r="J19" i="8"/>
  <c r="K19" i="8"/>
  <c r="K56" i="7"/>
  <c r="K21" i="7"/>
  <c r="K33" i="7"/>
  <c r="K66" i="7"/>
  <c r="D4" i="8"/>
  <c r="E15" i="17" s="1"/>
  <c r="J52" i="8"/>
  <c r="D79" i="7"/>
  <c r="C4" i="8"/>
  <c r="D15" i="17" s="1"/>
  <c r="K45" i="7"/>
  <c r="D85" i="7"/>
  <c r="K8" i="7"/>
  <c r="C85" i="7"/>
  <c r="L83" i="7" s="1"/>
  <c r="C79" i="7"/>
  <c r="L77" i="7" s="1"/>
  <c r="K135" i="6"/>
  <c r="K129" i="6"/>
  <c r="J30" i="6"/>
  <c r="J8" i="8"/>
  <c r="J52" i="6"/>
  <c r="J41" i="6"/>
  <c r="J19" i="20"/>
  <c r="C14" i="17"/>
  <c r="J41" i="8"/>
  <c r="J63" i="6"/>
  <c r="J63" i="8"/>
  <c r="J19" i="6"/>
  <c r="J30" i="8"/>
  <c r="J74" i="8"/>
  <c r="J8" i="20"/>
  <c r="D14" i="17"/>
  <c r="D8" i="17"/>
  <c r="J8" i="6"/>
  <c r="K77" i="7" l="1"/>
  <c r="D4" i="7"/>
  <c r="E11" i="17" s="1"/>
  <c r="K83" i="7"/>
  <c r="J4" i="20"/>
  <c r="C4" i="7"/>
  <c r="J129" i="6"/>
  <c r="G15" i="17"/>
  <c r="H14" i="17" s="1"/>
  <c r="G13" i="17"/>
  <c r="E8" i="17"/>
  <c r="C12" i="17"/>
  <c r="J4" i="8"/>
  <c r="J135" i="6"/>
  <c r="C8" i="17"/>
  <c r="C10" i="17"/>
  <c r="D11" i="17" l="1"/>
  <c r="G11" i="17" s="1"/>
  <c r="H10" i="17" s="1"/>
  <c r="K4" i="7"/>
  <c r="H12" i="17"/>
  <c r="E9" i="17"/>
  <c r="E19" i="17" s="1"/>
  <c r="C18" i="17"/>
  <c r="D9" i="17"/>
  <c r="J4" i="6"/>
  <c r="F20" i="17" l="1"/>
  <c r="E20" i="17"/>
  <c r="D19" i="17"/>
  <c r="G9" i="17"/>
  <c r="D21" i="17" s="1"/>
  <c r="D23" i="17" l="1"/>
  <c r="G19" i="17"/>
  <c r="G20" i="17" s="1"/>
  <c r="H8" i="17"/>
  <c r="H19" i="17" l="1"/>
  <c r="E12" i="17"/>
  <c r="I32" i="1"/>
  <c r="I33" i="1"/>
  <c r="G25" i="1"/>
  <c r="F25" i="1"/>
  <c r="D3" i="7" l="1"/>
  <c r="G66" i="1"/>
  <c r="C3" i="7"/>
  <c r="F66" i="1"/>
  <c r="D12" i="17"/>
  <c r="I25" i="1"/>
  <c r="F69" i="1"/>
  <c r="F72" i="1" s="1"/>
  <c r="G69" i="1"/>
  <c r="E10" i="17" l="1"/>
  <c r="E18" i="17" s="1"/>
  <c r="I69" i="1"/>
  <c r="B4" i="1" s="1"/>
  <c r="I66" i="1"/>
  <c r="D10" i="17"/>
  <c r="D18" i="17" s="1"/>
  <c r="G72" i="1"/>
  <c r="I70" i="1"/>
  <c r="G71" i="1" s="1"/>
  <c r="I72" i="1" l="1"/>
  <c r="I71" i="1"/>
  <c r="H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Siiri</author>
  </authors>
  <commentList>
    <comment ref="F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8" authorId="0" shapeId="0" xr:uid="{00000000-0006-0000-0500-000002000000}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</commentList>
</comments>
</file>

<file path=xl/sharedStrings.xml><?xml version="1.0" encoding="utf-8"?>
<sst xmlns="http://schemas.openxmlformats.org/spreadsheetml/2006/main" count="419" uniqueCount="124">
  <si>
    <t>Ühik</t>
  </si>
  <si>
    <t>Ühiku hind</t>
  </si>
  <si>
    <t>Kokku</t>
  </si>
  <si>
    <t>Projekt:</t>
  </si>
  <si>
    <t>x</t>
  </si>
  <si>
    <t>Projekti eelarve</t>
  </si>
  <si>
    <t>Tegelikud kulud</t>
  </si>
  <si>
    <t>Summa</t>
  </si>
  <si>
    <t>Kuupäev</t>
  </si>
  <si>
    <t>Kellele makstud</t>
  </si>
  <si>
    <t>Eelarve kasutamata jääk/ ülekulu</t>
  </si>
  <si>
    <t>eelarve</t>
  </si>
  <si>
    <t>täitmine</t>
  </si>
  <si>
    <t>Algdokumendi nimetus ja number</t>
  </si>
  <si>
    <t>Eelarve kasutamata jääk:</t>
  </si>
  <si>
    <t>Eelarve</t>
  </si>
  <si>
    <t>Eelarve jääk/ ülekulu</t>
  </si>
  <si>
    <t>Täitmine</t>
  </si>
  <si>
    <t>Tegelikud kulud vastavalt finantseerimisallikale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</si>
  <si>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</si>
  <si>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</si>
  <si>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</si>
  <si>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</si>
  <si>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</si>
  <si>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</si>
  <si>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>Projekti eelarve (eurodes)</t>
  </si>
  <si>
    <t>Finantseerimisallikad (eurodes)</t>
  </si>
  <si>
    <t>Aruanne seisuga:</t>
  </si>
  <si>
    <t>Toetuse saaja esindusõigusliku isiku nimi ja ametinimetus</t>
  </si>
  <si>
    <t>Rahaline omafin.</t>
  </si>
  <si>
    <t xml:space="preserve"> </t>
  </si>
  <si>
    <t>Kulugrupp</t>
  </si>
  <si>
    <t>Pangakontolt tasumise kuupäev</t>
  </si>
  <si>
    <t>Rahaline omafinantseering</t>
  </si>
  <si>
    <t>Rahaline omafinant-seering</t>
  </si>
  <si>
    <t>Kulugrupi eelarverida</t>
  </si>
  <si>
    <t>Projekti pealkiri:</t>
  </si>
  <si>
    <t>Projekti maksumus kokku:</t>
  </si>
  <si>
    <t xml:space="preserve">ACFi toetus </t>
  </si>
  <si>
    <t>Kaasfinantseering</t>
  </si>
  <si>
    <t>Kogu projekti maksu-mus</t>
  </si>
  <si>
    <t>Vaba-tahtlik töö</t>
  </si>
  <si>
    <t>Toetuse saaja otsesed kulud</t>
  </si>
  <si>
    <t>1. Projekti meeskonna tööjõukulud</t>
  </si>
  <si>
    <t>2. Muud tööjõukulud (sh vabatahtlik töö)</t>
  </si>
  <si>
    <t>2.7. Töötuskindlustusmakse 0,8%</t>
  </si>
  <si>
    <t>2.8. Sotsiaalmaks 33%</t>
  </si>
  <si>
    <t>2.9. Vabatahtlik 1</t>
  </si>
  <si>
    <t>2.10. Vabatahtlik 2</t>
  </si>
  <si>
    <t>3. Projekti tegevustega otseselt seotud kulud (sh sisseostetud teenused, tööd ja väikevahendid)</t>
  </si>
  <si>
    <t xml:space="preserve">4. Projekti elluviimiseks vajaliku põhivara soetamisega seotud kulud </t>
  </si>
  <si>
    <t>Toetuse saaja otsesed kulud kokku</t>
  </si>
  <si>
    <t>Kaudsete kulude osatähtsus otsestest projekti meeskonna tööjõukuludest</t>
  </si>
  <si>
    <t>PROJEKTI EELARVE KOKKU</t>
  </si>
  <si>
    <t>s.h. kaasfinantseering kulugruppides 1-5 kokku</t>
  </si>
  <si>
    <t>Osatähtsused kaasfinantseeringust</t>
  </si>
  <si>
    <t xml:space="preserve">ACF KULUARUANNE </t>
  </si>
  <si>
    <t>ACFi toetus</t>
  </si>
  <si>
    <t>Vabatahtlik töö</t>
  </si>
  <si>
    <r>
      <t xml:space="preserve">Tehingu majanduslik sisu     
    </t>
    </r>
    <r>
      <rPr>
        <i/>
        <sz val="11"/>
        <rFont val="Times New Roman"/>
        <family val="1"/>
      </rPr>
      <t>(s.h. mis üritus, ürituse kuupäev, kulu sisu)</t>
    </r>
  </si>
  <si>
    <r>
      <t xml:space="preserve">Osatähtsused </t>
    </r>
    <r>
      <rPr>
        <b/>
        <i/>
        <u/>
        <sz val="11"/>
        <rFont val="Times New Roman"/>
        <family val="1"/>
      </rPr>
      <t>kogu projekti eelarvest</t>
    </r>
  </si>
  <si>
    <r>
      <t xml:space="preserve">Tehingu majanduslik sisu                                                   </t>
    </r>
    <r>
      <rPr>
        <i/>
        <sz val="11"/>
        <rFont val="Times New Roman"/>
        <family val="1"/>
      </rPr>
      <t>(s.h. töökuu, arvestusalus (TVL, lepingu lisa, töötunnid vmt))</t>
    </r>
  </si>
  <si>
    <r>
      <t xml:space="preserve">Tehingu majanduslik sisu                                                              </t>
    </r>
    <r>
      <rPr>
        <i/>
        <sz val="11"/>
        <rFont val="Times New Roman"/>
        <family val="1"/>
      </rPr>
      <t>(s.h. töökuu, arvestusalus (TVL, lepingu lisa, töötunnid vmt))</t>
    </r>
  </si>
  <si>
    <r>
      <t xml:space="preserve">Tehingu majanduslik sisu                                        </t>
    </r>
    <r>
      <rPr>
        <i/>
        <sz val="11"/>
        <rFont val="Times New Roman"/>
        <family val="1"/>
      </rPr>
      <t xml:space="preserve">  
(võimalusel täpsustada, kelle kasutuses ja kus)</t>
    </r>
  </si>
  <si>
    <t xml:space="preserve">   Osatähtsused projekti kaasfinantseeringust</t>
  </si>
  <si>
    <r>
      <t xml:space="preserve">Saadud toetussumma kokku </t>
    </r>
    <r>
      <rPr>
        <sz val="11"/>
        <rFont val="Times New Roman"/>
        <family val="1"/>
      </rPr>
      <t>(sisestada)</t>
    </r>
    <r>
      <rPr>
        <b/>
        <sz val="11"/>
        <rFont val="Times New Roman"/>
        <family val="1"/>
      </rPr>
      <t>:</t>
    </r>
  </si>
  <si>
    <t>Saadaolev toetussumma (kulud-laekumised):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</si>
  <si>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</si>
  <si>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</si>
  <si>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</si>
  <si>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</si>
  <si>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</si>
  <si>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 xml:space="preserve">1.6. </t>
  </si>
  <si>
    <t xml:space="preserve">1.7. </t>
  </si>
  <si>
    <t xml:space="preserve">1.8. </t>
  </si>
  <si>
    <t xml:space="preserve">1.9.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</si>
  <si>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</si>
  <si>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</si>
  <si>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</si>
  <si>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</si>
  <si>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</si>
  <si>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</si>
  <si>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2.11. </t>
  </si>
  <si>
    <t xml:space="preserve">2.12.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</si>
  <si>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</si>
  <si>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</si>
  <si>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</si>
  <si>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</si>
  <si>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</si>
  <si>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</si>
  <si>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</si>
  <si>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</si>
  <si>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</si>
  <si>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</si>
  <si>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</si>
  <si>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</si>
  <si>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</si>
  <si>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</si>
  <si>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4.6. </t>
  </si>
  <si>
    <t xml:space="preserve">4.7. </t>
  </si>
  <si>
    <t xml:space="preserve">4.8. </t>
  </si>
  <si>
    <t xml:space="preserve">4.9. </t>
  </si>
  <si>
    <t xml:space="preserve">   Kaudsete kulude osatähtsus otsestest projekti meeskonna tööjõukuludest</t>
  </si>
  <si>
    <t>ACFi toetuse %</t>
  </si>
  <si>
    <t>Kaudsete kulude loetelu:</t>
  </si>
  <si>
    <t xml:space="preserve">1.10. </t>
  </si>
  <si>
    <t>1.11.</t>
  </si>
  <si>
    <t>1.12. Töötuskindlustusmakse 0,8%</t>
  </si>
  <si>
    <t>1.13. Sotsiaalmaks 33%</t>
  </si>
  <si>
    <t>3.10.</t>
  </si>
  <si>
    <t xml:space="preserve">3.11. </t>
  </si>
  <si>
    <t xml:space="preserve">3.12. </t>
  </si>
  <si>
    <t xml:space="preserve">3.13. </t>
  </si>
  <si>
    <t xml:space="preserve">3.14. </t>
  </si>
  <si>
    <t xml:space="preserve">3.15. </t>
  </si>
  <si>
    <t xml:space="preserve">3.16. </t>
  </si>
  <si>
    <t xml:space="preserve">3.17. </t>
  </si>
  <si>
    <t xml:space="preserve">Maksukulu 0,8% arvestatakse automaatselt aruandes kajastatud brutotasudelt.
Abiridadele on võimalik lisada korrigeerimisi. </t>
  </si>
  <si>
    <t>Maksukulu 33% arvestatakse automaatselt aruandes kajastatud brutosummadelt. 
Abiridadele on võimalik lisada korrigeerimisi.</t>
  </si>
  <si>
    <t xml:space="preserve">Maksukulu 0,8% arvestatakse automaatselt aruandes kajastatud brutotasudelt. 
Abiridadele on võimalik lisada korrigeerimisi. </t>
  </si>
  <si>
    <t>Osatähtsus ühingu üldkuludest</t>
  </si>
  <si>
    <t>Kinnitan andmete ja aruande alusdokumentide õigsust</t>
  </si>
  <si>
    <t>EELARVE ACF väikeprojektid</t>
  </si>
  <si>
    <r>
      <t xml:space="preserve">Toetuse saaja kaudsed kulud </t>
    </r>
    <r>
      <rPr>
        <sz val="11"/>
        <color rgb="FF002060"/>
        <rFont val="Times New Roman"/>
        <family val="1"/>
      </rPr>
      <t>(kuni 15% otsestest projekti meeskonna tööjõukuludest)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</si>
</sst>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 ;[Red]\-#,##0\ "/>
    <numFmt numFmtId="166" formatCode="#,##0.00_ ;[Red]\-#,##0.00\ "/>
    <numFmt numFmtId="167" formatCode="dd\.mm\.yyyy;@"/>
    <numFmt numFmtId="168" formatCode="#,##0.00_ ;\-#,##0.00\ "/>
    <numFmt numFmtId="169" formatCode="#,##0.00\ &quot;€&quot;"/>
  </numFmts>
  <fonts count="4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  <charset val="186"/>
    </font>
    <font>
      <sz val="1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rgb="FF0070C0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7" tint="-0.24997711111789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Arial"/>
      <family val="2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u/>
      <sz val="11"/>
      <name val="Times New Roman"/>
      <family val="1"/>
    </font>
    <font>
      <b/>
      <i/>
      <sz val="11"/>
      <color theme="1"/>
      <name val="Times New Roman"/>
      <family val="1"/>
      <charset val="186"/>
    </font>
    <font>
      <b/>
      <sz val="11"/>
      <color indexed="10"/>
      <name val="Arial"/>
      <family val="2"/>
      <charset val="186"/>
    </font>
    <font>
      <sz val="11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1"/>
      <color theme="9" tint="-0.499984740745262"/>
      <name val="Times New Roman"/>
      <family val="1"/>
      <charset val="186"/>
    </font>
    <font>
      <sz val="11"/>
      <color theme="9" tint="-0.499984740745262"/>
      <name val="Times New Roman"/>
      <family val="1"/>
      <charset val="186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color rgb="FF002060"/>
      <name val="Times New Roman"/>
      <family val="1"/>
      <charset val="186"/>
    </font>
    <font>
      <sz val="11"/>
      <color rgb="FF002060"/>
      <name val="Times New Roman"/>
      <family val="1"/>
      <charset val="186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3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indent="1"/>
    </xf>
    <xf numFmtId="14" fontId="8" fillId="0" borderId="0" xfId="0" applyNumberFormat="1" applyFont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9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Fill="1"/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4" fontId="17" fillId="0" borderId="8" xfId="0" applyNumberFormat="1" applyFont="1" applyFill="1" applyBorder="1" applyAlignment="1" applyProtection="1">
      <alignment horizontal="center" shrinkToFit="1"/>
      <protection locked="0"/>
    </xf>
    <xf numFmtId="0" fontId="17" fillId="0" borderId="8" xfId="0" applyFont="1" applyFill="1" applyBorder="1" applyAlignment="1" applyProtection="1">
      <alignment horizontal="center" shrinkToFit="1"/>
      <protection locked="0"/>
    </xf>
    <xf numFmtId="14" fontId="17" fillId="0" borderId="8" xfId="0" applyNumberFormat="1" applyFont="1" applyFill="1" applyBorder="1" applyAlignment="1" applyProtection="1">
      <alignment horizontal="center" shrinkToFit="1"/>
      <protection locked="0"/>
    </xf>
    <xf numFmtId="0" fontId="17" fillId="0" borderId="8" xfId="0" applyFont="1" applyFill="1" applyBorder="1" applyAlignment="1" applyProtection="1">
      <alignment horizontal="center" wrapText="1"/>
      <protection locked="0"/>
    </xf>
    <xf numFmtId="0" fontId="17" fillId="0" borderId="8" xfId="0" applyFont="1" applyFill="1" applyBorder="1" applyAlignment="1" applyProtection="1">
      <alignment horizontal="left" wrapText="1"/>
      <protection locked="0"/>
    </xf>
    <xf numFmtId="14" fontId="17" fillId="0" borderId="22" xfId="0" applyNumberFormat="1" applyFont="1" applyFill="1" applyBorder="1" applyAlignment="1" applyProtection="1">
      <alignment horizontal="center" shrinkToFit="1"/>
      <protection locked="0"/>
    </xf>
    <xf numFmtId="4" fontId="17" fillId="0" borderId="15" xfId="0" applyNumberFormat="1" applyFont="1" applyFill="1" applyBorder="1" applyAlignment="1" applyProtection="1">
      <alignment horizontal="center" shrinkToFit="1"/>
      <protection locked="0"/>
    </xf>
    <xf numFmtId="0" fontId="17" fillId="0" borderId="15" xfId="0" applyFont="1" applyFill="1" applyBorder="1" applyAlignment="1" applyProtection="1">
      <alignment horizontal="center" shrinkToFi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left" wrapText="1"/>
      <protection locked="0"/>
    </xf>
    <xf numFmtId="14" fontId="17" fillId="0" borderId="34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/>
    <xf numFmtId="0" fontId="10" fillId="0" borderId="0" xfId="0" applyFont="1" applyAlignment="1">
      <alignment horizontal="center" vertical="top" wrapText="1"/>
    </xf>
    <xf numFmtId="0" fontId="23" fillId="0" borderId="12" xfId="4" applyFont="1" applyBorder="1" applyAlignment="1" applyProtection="1">
      <alignment shrinkToFit="1"/>
      <protection locked="0"/>
    </xf>
    <xf numFmtId="0" fontId="23" fillId="0" borderId="11" xfId="4" applyFont="1" applyBorder="1" applyAlignment="1" applyProtection="1">
      <alignment horizontal="center" shrinkToFit="1"/>
      <protection locked="0"/>
    </xf>
    <xf numFmtId="165" fontId="23" fillId="0" borderId="11" xfId="4" applyNumberFormat="1" applyFont="1" applyBorder="1" applyAlignment="1" applyProtection="1">
      <alignment horizontal="center" shrinkToFit="1"/>
      <protection locked="0"/>
    </xf>
    <xf numFmtId="166" fontId="23" fillId="0" borderId="7" xfId="4" applyNumberFormat="1" applyFont="1" applyBorder="1" applyAlignment="1" applyProtection="1">
      <alignment horizontal="center" shrinkToFit="1"/>
      <protection locked="0"/>
    </xf>
    <xf numFmtId="166" fontId="23" fillId="0" borderId="4" xfId="4" applyNumberFormat="1" applyFont="1" applyBorder="1" applyAlignment="1" applyProtection="1">
      <alignment horizontal="center" shrinkToFit="1"/>
      <protection locked="0"/>
    </xf>
    <xf numFmtId="166" fontId="23" fillId="0" borderId="5" xfId="4" applyNumberFormat="1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vertical="center" wrapText="1"/>
    </xf>
    <xf numFmtId="0" fontId="23" fillId="0" borderId="13" xfId="4" applyFont="1" applyBorder="1" applyAlignment="1" applyProtection="1">
      <alignment shrinkToFit="1"/>
      <protection locked="0"/>
    </xf>
    <xf numFmtId="0" fontId="23" fillId="0" borderId="2" xfId="4" applyFont="1" applyBorder="1" applyAlignment="1" applyProtection="1">
      <alignment horizontal="center" shrinkToFit="1"/>
      <protection locked="0"/>
    </xf>
    <xf numFmtId="165" fontId="23" fillId="0" borderId="2" xfId="4" applyNumberFormat="1" applyFont="1" applyBorder="1" applyAlignment="1" applyProtection="1">
      <alignment horizontal="center" shrinkToFit="1"/>
      <protection locked="0"/>
    </xf>
    <xf numFmtId="166" fontId="23" fillId="0" borderId="41" xfId="4" applyNumberFormat="1" applyFont="1" applyBorder="1" applyAlignment="1" applyProtection="1">
      <alignment horizontal="center" shrinkToFit="1"/>
      <protection locked="0"/>
    </xf>
    <xf numFmtId="166" fontId="23" fillId="0" borderId="13" xfId="4" applyNumberFormat="1" applyFont="1" applyBorder="1" applyAlignment="1" applyProtection="1">
      <alignment horizontal="center" shrinkToFit="1"/>
      <protection locked="0"/>
    </xf>
    <xf numFmtId="166" fontId="23" fillId="0" borderId="2" xfId="4" applyNumberFormat="1" applyFont="1" applyBorder="1" applyAlignment="1" applyProtection="1">
      <alignment horizontal="center" shrinkToFit="1"/>
      <protection locked="0"/>
    </xf>
    <xf numFmtId="166" fontId="23" fillId="0" borderId="42" xfId="4" applyNumberFormat="1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vertical="center"/>
    </xf>
    <xf numFmtId="0" fontId="23" fillId="0" borderId="2" xfId="4" applyFont="1" applyBorder="1" applyAlignment="1">
      <alignment shrinkToFit="1"/>
    </xf>
    <xf numFmtId="0" fontId="23" fillId="0" borderId="5" xfId="4" applyFont="1" applyBorder="1" applyAlignment="1" applyProtection="1">
      <alignment horizontal="center" shrinkToFit="1"/>
      <protection locked="0"/>
    </xf>
    <xf numFmtId="165" fontId="23" fillId="0" borderId="5" xfId="4" applyNumberFormat="1" applyFont="1" applyBorder="1" applyAlignment="1" applyProtection="1">
      <alignment horizontal="center" shrinkToFit="1"/>
      <protection locked="0"/>
    </xf>
    <xf numFmtId="166" fontId="23" fillId="0" borderId="6" xfId="4" applyNumberFormat="1" applyFont="1" applyBorder="1" applyAlignment="1" applyProtection="1">
      <alignment horizontal="center" shrinkToFit="1"/>
      <protection locked="0"/>
    </xf>
    <xf numFmtId="0" fontId="23" fillId="0" borderId="46" xfId="4" applyFont="1" applyBorder="1" applyAlignment="1" applyProtection="1">
      <alignment shrinkToFit="1"/>
      <protection locked="0"/>
    </xf>
    <xf numFmtId="0" fontId="23" fillId="0" borderId="35" xfId="4" applyFont="1" applyBorder="1" applyAlignment="1" applyProtection="1">
      <alignment horizontal="center" shrinkToFit="1"/>
      <protection locked="0"/>
    </xf>
    <xf numFmtId="165" fontId="23" fillId="0" borderId="35" xfId="4" applyNumberFormat="1" applyFont="1" applyBorder="1" applyAlignment="1" applyProtection="1">
      <alignment horizontal="center" shrinkToFit="1"/>
      <protection locked="0"/>
    </xf>
    <xf numFmtId="166" fontId="23" fillId="0" borderId="45" xfId="4" applyNumberFormat="1" applyFont="1" applyBorder="1" applyAlignment="1" applyProtection="1">
      <alignment horizontal="center" shrinkToFit="1"/>
      <protection locked="0"/>
    </xf>
    <xf numFmtId="166" fontId="23" fillId="2" borderId="41" xfId="4" applyNumberFormat="1" applyFont="1" applyFill="1" applyBorder="1" applyAlignment="1" applyProtection="1">
      <alignment horizontal="center" shrinkToFit="1"/>
      <protection locked="0"/>
    </xf>
    <xf numFmtId="166" fontId="23" fillId="2" borderId="43" xfId="4" applyNumberFormat="1" applyFont="1" applyFill="1" applyBorder="1" applyAlignment="1" applyProtection="1">
      <alignment horizontal="center" shrinkToFit="1"/>
      <protection locked="0"/>
    </xf>
    <xf numFmtId="0" fontId="23" fillId="0" borderId="4" xfId="4" applyFont="1" applyBorder="1" applyAlignment="1" applyProtection="1">
      <alignment vertical="center" shrinkToFit="1"/>
      <protection locked="0"/>
    </xf>
    <xf numFmtId="0" fontId="23" fillId="0" borderId="13" xfId="4" applyFont="1" applyBorder="1" applyAlignment="1" applyProtection="1">
      <alignment vertical="center" shrinkToFit="1"/>
      <protection locked="0"/>
    </xf>
    <xf numFmtId="0" fontId="23" fillId="0" borderId="46" xfId="4" applyFont="1" applyBorder="1" applyAlignment="1" applyProtection="1">
      <alignment vertical="center" shrinkToFit="1"/>
      <protection locked="0"/>
    </xf>
    <xf numFmtId="166" fontId="23" fillId="0" borderId="35" xfId="4" applyNumberFormat="1" applyFont="1" applyBorder="1" applyAlignment="1" applyProtection="1">
      <alignment horizontal="center" shrinkToFit="1"/>
      <protection locked="0"/>
    </xf>
    <xf numFmtId="0" fontId="23" fillId="0" borderId="12" xfId="4" applyFont="1" applyBorder="1" applyAlignment="1" applyProtection="1">
      <alignment vertical="center" shrinkToFit="1"/>
      <protection locked="0"/>
    </xf>
    <xf numFmtId="166" fontId="23" fillId="0" borderId="80" xfId="4" applyNumberFormat="1" applyFont="1" applyBorder="1" applyAlignment="1" applyProtection="1">
      <alignment horizontal="center" shrinkToFit="1"/>
      <protection locked="0"/>
    </xf>
    <xf numFmtId="166" fontId="23" fillId="0" borderId="97" xfId="4" applyNumberFormat="1" applyFont="1" applyBorder="1" applyAlignment="1" applyProtection="1">
      <alignment horizontal="center" shrinkToFit="1"/>
      <protection locked="0"/>
    </xf>
    <xf numFmtId="166" fontId="23" fillId="0" borderId="89" xfId="4" applyNumberFormat="1" applyFont="1" applyBorder="1" applyAlignment="1" applyProtection="1">
      <alignment horizontal="center" shrinkToFit="1"/>
      <protection locked="0"/>
    </xf>
    <xf numFmtId="166" fontId="23" fillId="0" borderId="91" xfId="4" applyNumberFormat="1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vertical="center"/>
    </xf>
    <xf numFmtId="166" fontId="23" fillId="0" borderId="77" xfId="4" applyNumberFormat="1" applyFont="1" applyBorder="1" applyAlignment="1" applyProtection="1">
      <alignment horizontal="center" shrinkToFit="1"/>
      <protection locked="0"/>
    </xf>
    <xf numFmtId="166" fontId="23" fillId="0" borderId="28" xfId="4" applyNumberFormat="1" applyFont="1" applyBorder="1" applyAlignment="1" applyProtection="1">
      <alignment horizontal="center" shrinkToFit="1"/>
      <protection locked="0"/>
    </xf>
    <xf numFmtId="166" fontId="23" fillId="0" borderId="39" xfId="4" applyNumberFormat="1" applyFont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protection hidden="1"/>
    </xf>
    <xf numFmtId="0" fontId="23" fillId="0" borderId="0" xfId="0" applyFont="1" applyFill="1"/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/>
    <xf numFmtId="4" fontId="23" fillId="0" borderId="8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 shrinkToFit="1"/>
      <protection locked="0"/>
    </xf>
    <xf numFmtId="14" fontId="23" fillId="0" borderId="8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 wrapText="1"/>
      <protection locked="0"/>
    </xf>
    <xf numFmtId="0" fontId="23" fillId="0" borderId="8" xfId="0" applyFont="1" applyFill="1" applyBorder="1" applyAlignment="1" applyProtection="1">
      <alignment horizontal="left" wrapText="1"/>
      <protection locked="0"/>
    </xf>
    <xf numFmtId="14" fontId="23" fillId="0" borderId="22" xfId="0" applyNumberFormat="1" applyFont="1" applyFill="1" applyBorder="1" applyAlignment="1" applyProtection="1">
      <alignment horizontal="center" shrinkToFit="1"/>
      <protection locked="0"/>
    </xf>
    <xf numFmtId="4" fontId="23" fillId="0" borderId="61" xfId="0" applyNumberFormat="1" applyFont="1" applyFill="1" applyBorder="1" applyAlignment="1" applyProtection="1">
      <alignment horizontal="center" shrinkToFit="1"/>
      <protection locked="0"/>
    </xf>
    <xf numFmtId="0" fontId="23" fillId="0" borderId="61" xfId="0" applyFont="1" applyFill="1" applyBorder="1" applyAlignment="1" applyProtection="1">
      <alignment horizontal="center" shrinkToFit="1"/>
      <protection locked="0"/>
    </xf>
    <xf numFmtId="0" fontId="23" fillId="0" borderId="61" xfId="0" applyFont="1" applyFill="1" applyBorder="1" applyAlignment="1" applyProtection="1">
      <alignment horizontal="center" wrapText="1"/>
      <protection locked="0"/>
    </xf>
    <xf numFmtId="0" fontId="23" fillId="0" borderId="61" xfId="0" applyFont="1" applyFill="1" applyBorder="1" applyAlignment="1" applyProtection="1">
      <alignment horizontal="left" wrapText="1"/>
      <protection locked="0"/>
    </xf>
    <xf numFmtId="14" fontId="23" fillId="0" borderId="62" xfId="0" applyNumberFormat="1" applyFont="1" applyFill="1" applyBorder="1" applyAlignment="1" applyProtection="1">
      <alignment horizontal="center" shrinkToFit="1"/>
      <protection locked="0"/>
    </xf>
    <xf numFmtId="4" fontId="23" fillId="0" borderId="15" xfId="0" applyNumberFormat="1" applyFont="1" applyFill="1" applyBorder="1" applyAlignment="1" applyProtection="1">
      <alignment horizontal="center" shrinkToFit="1"/>
      <protection locked="0"/>
    </xf>
    <xf numFmtId="0" fontId="23" fillId="0" borderId="15" xfId="0" applyFont="1" applyFill="1" applyBorder="1" applyAlignment="1" applyProtection="1">
      <alignment horizontal="center" shrinkToFit="1"/>
      <protection locked="0"/>
    </xf>
    <xf numFmtId="0" fontId="23" fillId="0" borderId="15" xfId="0" applyFont="1" applyFill="1" applyBorder="1" applyAlignment="1" applyProtection="1">
      <alignment horizontal="center" wrapText="1"/>
      <protection locked="0"/>
    </xf>
    <xf numFmtId="0" fontId="23" fillId="0" borderId="15" xfId="0" applyFont="1" applyFill="1" applyBorder="1" applyAlignment="1" applyProtection="1">
      <alignment horizontal="left" wrapText="1"/>
      <protection locked="0"/>
    </xf>
    <xf numFmtId="14" fontId="23" fillId="0" borderId="34" xfId="0" applyNumberFormat="1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23" fillId="0" borderId="8" xfId="0" applyFont="1" applyFill="1" applyBorder="1" applyAlignment="1" applyProtection="1">
      <alignment horizontal="left" wrapText="1" indent="1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wrapText="1" indent="1"/>
      <protection locked="0"/>
    </xf>
    <xf numFmtId="4" fontId="3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4" fontId="32" fillId="0" borderId="48" xfId="0" applyNumberFormat="1" applyFont="1" applyFill="1" applyBorder="1" applyAlignment="1" applyProtection="1">
      <alignment horizontal="center" vertical="center" shrinkToFit="1"/>
      <protection locked="0"/>
    </xf>
    <xf numFmtId="14" fontId="23" fillId="0" borderId="15" xfId="0" applyNumberFormat="1" applyFont="1" applyFill="1" applyBorder="1" applyAlignment="1" applyProtection="1">
      <alignment horizontal="center" shrinkToFit="1"/>
      <protection locked="0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indent="1"/>
    </xf>
    <xf numFmtId="4" fontId="17" fillId="0" borderId="61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14" fontId="17" fillId="0" borderId="0" xfId="0" applyNumberFormat="1" applyFont="1" applyFill="1" applyAlignment="1" applyProtection="1">
      <alignment horizontal="left"/>
      <protection locked="0"/>
    </xf>
    <xf numFmtId="4" fontId="36" fillId="0" borderId="54" xfId="0" applyNumberFormat="1" applyFont="1" applyFill="1" applyBorder="1" applyAlignment="1" applyProtection="1">
      <alignment horizontal="center" vertical="center" shrinkToFit="1"/>
      <protection locked="0"/>
    </xf>
    <xf numFmtId="168" fontId="1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117" xfId="0" applyFont="1" applyFill="1" applyBorder="1" applyAlignment="1" applyProtection="1">
      <alignment horizontal="left" wrapText="1"/>
      <protection locked="0"/>
    </xf>
    <xf numFmtId="0" fontId="17" fillId="0" borderId="114" xfId="0" applyFont="1" applyFill="1" applyBorder="1" applyAlignment="1" applyProtection="1">
      <alignment horizontal="left" wrapText="1"/>
      <protection locked="0"/>
    </xf>
    <xf numFmtId="0" fontId="17" fillId="0" borderId="68" xfId="0" applyFont="1" applyFill="1" applyBorder="1" applyAlignment="1" applyProtection="1">
      <alignment horizontal="left" wrapText="1"/>
      <protection locked="0"/>
    </xf>
    <xf numFmtId="0" fontId="17" fillId="0" borderId="115" xfId="0" applyFont="1" applyFill="1" applyBorder="1" applyAlignment="1" applyProtection="1">
      <alignment horizontal="left" wrapText="1"/>
      <protection locked="0"/>
    </xf>
    <xf numFmtId="166" fontId="37" fillId="3" borderId="38" xfId="4" applyNumberFormat="1" applyFont="1" applyFill="1" applyBorder="1" applyAlignment="1">
      <alignment horizontal="center" vertical="center" shrinkToFit="1"/>
    </xf>
    <xf numFmtId="166" fontId="25" fillId="3" borderId="102" xfId="4" applyNumberFormat="1" applyFont="1" applyFill="1" applyBorder="1" applyAlignment="1">
      <alignment horizontal="center" vertical="center" shrinkToFit="1"/>
    </xf>
    <xf numFmtId="166" fontId="22" fillId="3" borderId="38" xfId="4" applyNumberFormat="1" applyFont="1" applyFill="1" applyBorder="1" applyAlignment="1">
      <alignment horizontal="center" vertical="center" shrinkToFit="1"/>
    </xf>
    <xf numFmtId="165" fontId="27" fillId="3" borderId="0" xfId="4" applyNumberFormat="1" applyFont="1" applyFill="1" applyAlignment="1">
      <alignment horizontal="center" vertical="center" shrinkToFit="1"/>
    </xf>
    <xf numFmtId="9" fontId="29" fillId="3" borderId="109" xfId="5" applyFont="1" applyFill="1" applyBorder="1" applyAlignment="1">
      <alignment horizontal="center" vertical="center" shrinkToFit="1"/>
    </xf>
    <xf numFmtId="166" fontId="25" fillId="3" borderId="40" xfId="4" applyNumberFormat="1" applyFont="1" applyFill="1" applyBorder="1" applyAlignment="1">
      <alignment horizontal="center" vertical="center" shrinkToFit="1"/>
    </xf>
    <xf numFmtId="166" fontId="25" fillId="3" borderId="103" xfId="4" applyNumberFormat="1" applyFont="1" applyFill="1" applyBorder="1" applyAlignment="1">
      <alignment horizontal="center" vertical="center" shrinkToFit="1"/>
    </xf>
    <xf numFmtId="166" fontId="25" fillId="3" borderId="104" xfId="4" applyNumberFormat="1" applyFont="1" applyFill="1" applyBorder="1" applyAlignment="1">
      <alignment horizontal="center" vertical="center" shrinkToFit="1"/>
    </xf>
    <xf numFmtId="166" fontId="25" fillId="3" borderId="105" xfId="4" applyNumberFormat="1" applyFont="1" applyFill="1" applyBorder="1" applyAlignment="1">
      <alignment horizontal="center" vertical="center" shrinkToFit="1"/>
    </xf>
    <xf numFmtId="166" fontId="27" fillId="3" borderId="106" xfId="4" applyNumberFormat="1" applyFont="1" applyFill="1" applyBorder="1" applyAlignment="1">
      <alignment horizontal="center" vertical="center" shrinkToFit="1"/>
    </xf>
    <xf numFmtId="10" fontId="25" fillId="3" borderId="29" xfId="2" applyNumberFormat="1" applyFont="1" applyFill="1" applyBorder="1" applyAlignment="1">
      <alignment horizontal="center" vertical="center" shrinkToFit="1"/>
    </xf>
    <xf numFmtId="9" fontId="27" fillId="3" borderId="108" xfId="2" applyFont="1" applyFill="1" applyBorder="1" applyAlignment="1">
      <alignment horizontal="center" vertical="center" shrinkToFit="1"/>
    </xf>
    <xf numFmtId="10" fontId="27" fillId="3" borderId="9" xfId="5" applyNumberFormat="1" applyFont="1" applyFill="1" applyBorder="1" applyAlignment="1">
      <alignment horizontal="center" vertical="center" shrinkToFit="1"/>
    </xf>
    <xf numFmtId="10" fontId="27" fillId="3" borderId="10" xfId="5" applyNumberFormat="1" applyFont="1" applyFill="1" applyBorder="1" applyAlignment="1">
      <alignment horizontal="center" vertical="center" shrinkToFit="1"/>
    </xf>
    <xf numFmtId="10" fontId="26" fillId="3" borderId="39" xfId="5" applyNumberFormat="1" applyFont="1" applyFill="1" applyBorder="1" applyAlignment="1">
      <alignment horizontal="center" vertical="center" shrinkToFit="1"/>
    </xf>
    <xf numFmtId="165" fontId="27" fillId="3" borderId="103" xfId="4" applyNumberFormat="1" applyFont="1" applyFill="1" applyBorder="1" applyAlignment="1">
      <alignment horizontal="center" vertical="center" shrinkToFit="1"/>
    </xf>
    <xf numFmtId="165" fontId="27" fillId="3" borderId="107" xfId="4" applyNumberFormat="1" applyFont="1" applyFill="1" applyBorder="1" applyAlignment="1">
      <alignment horizontal="center" vertical="center" shrinkToFit="1"/>
    </xf>
    <xf numFmtId="166" fontId="23" fillId="3" borderId="1" xfId="4" applyNumberFormat="1" applyFont="1" applyFill="1" applyBorder="1" applyAlignment="1">
      <alignment horizontal="center" shrinkToFit="1"/>
    </xf>
    <xf numFmtId="166" fontId="23" fillId="3" borderId="47" xfId="4" applyNumberFormat="1" applyFont="1" applyFill="1" applyBorder="1" applyAlignment="1">
      <alignment horizontal="center" shrinkToFit="1"/>
    </xf>
    <xf numFmtId="166" fontId="23" fillId="3" borderId="98" xfId="4" applyNumberFormat="1" applyFont="1" applyFill="1" applyBorder="1" applyAlignment="1">
      <alignment horizontal="center" shrinkToFit="1"/>
    </xf>
    <xf numFmtId="166" fontId="23" fillId="3" borderId="99" xfId="4" applyNumberFormat="1" applyFont="1" applyFill="1" applyBorder="1" applyAlignment="1">
      <alignment horizontal="center" shrinkToFit="1"/>
    </xf>
    <xf numFmtId="166" fontId="23" fillId="3" borderId="100" xfId="4" applyNumberFormat="1" applyFont="1" applyFill="1" applyBorder="1" applyAlignment="1">
      <alignment horizontal="center" shrinkToFit="1"/>
    </xf>
    <xf numFmtId="0" fontId="22" fillId="3" borderId="2" xfId="4" applyFont="1" applyFill="1" applyBorder="1" applyAlignment="1">
      <alignment horizontal="right" indent="3"/>
    </xf>
    <xf numFmtId="0" fontId="22" fillId="3" borderId="3" xfId="4" applyFont="1" applyFill="1" applyBorder="1" applyAlignment="1">
      <alignment horizontal="center" vertical="center" wrapText="1"/>
    </xf>
    <xf numFmtId="0" fontId="22" fillId="3" borderId="35" xfId="4" applyFont="1" applyFill="1" applyBorder="1" applyAlignment="1">
      <alignment horizontal="center" vertical="center" wrapText="1"/>
    </xf>
    <xf numFmtId="166" fontId="23" fillId="3" borderId="19" xfId="4" applyNumberFormat="1" applyFont="1" applyFill="1" applyBorder="1" applyAlignment="1">
      <alignment horizontal="center" shrinkToFit="1"/>
    </xf>
    <xf numFmtId="166" fontId="23" fillId="3" borderId="0" xfId="4" applyNumberFormat="1" applyFont="1" applyFill="1" applyAlignment="1">
      <alignment horizontal="center" shrinkToFit="1"/>
    </xf>
    <xf numFmtId="166" fontId="23" fillId="3" borderId="41" xfId="4" applyNumberFormat="1" applyFont="1" applyFill="1" applyBorder="1" applyAlignment="1">
      <alignment horizontal="center" shrinkToFit="1"/>
    </xf>
    <xf numFmtId="166" fontId="23" fillId="3" borderId="113" xfId="4" applyNumberFormat="1" applyFont="1" applyFill="1" applyBorder="1" applyAlignment="1">
      <alignment horizontal="center" shrinkToFit="1"/>
    </xf>
    <xf numFmtId="0" fontId="23" fillId="3" borderId="13" xfId="4" applyFont="1" applyFill="1" applyBorder="1" applyAlignment="1">
      <alignment shrinkToFit="1"/>
    </xf>
    <xf numFmtId="0" fontId="23" fillId="3" borderId="2" xfId="4" applyFont="1" applyFill="1" applyBorder="1" applyAlignment="1">
      <alignment horizontal="center" shrinkToFit="1"/>
    </xf>
    <xf numFmtId="165" fontId="23" fillId="3" borderId="2" xfId="4" applyNumberFormat="1" applyFont="1" applyFill="1" applyBorder="1" applyAlignment="1">
      <alignment horizontal="center" shrinkToFit="1"/>
    </xf>
    <xf numFmtId="166" fontId="23" fillId="3" borderId="42" xfId="4" applyNumberFormat="1" applyFont="1" applyFill="1" applyBorder="1" applyAlignment="1">
      <alignment horizontal="center" shrinkToFit="1"/>
    </xf>
    <xf numFmtId="166" fontId="23" fillId="3" borderId="2" xfId="4" applyNumberFormat="1" applyFont="1" applyFill="1" applyBorder="1" applyAlignment="1">
      <alignment horizontal="center" shrinkToFit="1"/>
    </xf>
    <xf numFmtId="0" fontId="23" fillId="3" borderId="46" xfId="4" applyFont="1" applyFill="1" applyBorder="1" applyAlignment="1">
      <alignment shrinkToFit="1"/>
    </xf>
    <xf numFmtId="0" fontId="23" fillId="3" borderId="35" xfId="4" applyFont="1" applyFill="1" applyBorder="1" applyAlignment="1">
      <alignment horizontal="center" shrinkToFit="1"/>
    </xf>
    <xf numFmtId="165" fontId="23" fillId="3" borderId="35" xfId="4" applyNumberFormat="1" applyFont="1" applyFill="1" applyBorder="1" applyAlignment="1">
      <alignment horizontal="center" shrinkToFit="1"/>
    </xf>
    <xf numFmtId="166" fontId="23" fillId="3" borderId="45" xfId="4" applyNumberFormat="1" applyFont="1" applyFill="1" applyBorder="1" applyAlignment="1">
      <alignment horizontal="center" shrinkToFit="1"/>
    </xf>
    <xf numFmtId="166" fontId="23" fillId="3" borderId="44" xfId="4" applyNumberFormat="1" applyFont="1" applyFill="1" applyBorder="1" applyAlignment="1">
      <alignment horizontal="center" shrinkToFit="1"/>
    </xf>
    <xf numFmtId="166" fontId="23" fillId="3" borderId="35" xfId="4" applyNumberFormat="1" applyFont="1" applyFill="1" applyBorder="1" applyAlignment="1">
      <alignment horizontal="center" shrinkToFit="1"/>
    </xf>
    <xf numFmtId="0" fontId="23" fillId="3" borderId="13" xfId="4" applyFont="1" applyFill="1" applyBorder="1" applyAlignment="1" applyProtection="1">
      <alignment shrinkToFit="1"/>
      <protection hidden="1"/>
    </xf>
    <xf numFmtId="0" fontId="23" fillId="3" borderId="2" xfId="4" applyFont="1" applyFill="1" applyBorder="1" applyAlignment="1" applyProtection="1">
      <alignment horizontal="center" shrinkToFit="1"/>
      <protection hidden="1"/>
    </xf>
    <xf numFmtId="165" fontId="23" fillId="3" borderId="2" xfId="4" applyNumberFormat="1" applyFont="1" applyFill="1" applyBorder="1" applyAlignment="1" applyProtection="1">
      <alignment horizontal="center" shrinkToFit="1"/>
      <protection hidden="1"/>
    </xf>
    <xf numFmtId="166" fontId="23" fillId="3" borderId="41" xfId="4" applyNumberFormat="1" applyFont="1" applyFill="1" applyBorder="1" applyAlignment="1" applyProtection="1">
      <alignment horizontal="center" shrinkToFit="1"/>
      <protection hidden="1"/>
    </xf>
    <xf numFmtId="166" fontId="23" fillId="3" borderId="13" xfId="4" applyNumberFormat="1" applyFont="1" applyFill="1" applyBorder="1" applyAlignment="1" applyProtection="1">
      <alignment horizontal="center" shrinkToFit="1"/>
      <protection hidden="1"/>
    </xf>
    <xf numFmtId="166" fontId="23" fillId="3" borderId="2" xfId="4" applyNumberFormat="1" applyFont="1" applyFill="1" applyBorder="1" applyAlignment="1" applyProtection="1">
      <alignment horizontal="center" shrinkToFit="1"/>
      <protection hidden="1"/>
    </xf>
    <xf numFmtId="0" fontId="23" fillId="3" borderId="46" xfId="4" applyFont="1" applyFill="1" applyBorder="1" applyAlignment="1" applyProtection="1">
      <alignment shrinkToFit="1"/>
      <protection hidden="1"/>
    </xf>
    <xf numFmtId="0" fontId="23" fillId="3" borderId="35" xfId="4" applyFont="1" applyFill="1" applyBorder="1" applyAlignment="1" applyProtection="1">
      <alignment horizontal="center" shrinkToFit="1"/>
      <protection hidden="1"/>
    </xf>
    <xf numFmtId="165" fontId="23" fillId="3" borderId="35" xfId="4" applyNumberFormat="1" applyFont="1" applyFill="1" applyBorder="1" applyAlignment="1" applyProtection="1">
      <alignment horizontal="center" shrinkToFit="1"/>
      <protection hidden="1"/>
    </xf>
    <xf numFmtId="166" fontId="23" fillId="3" borderId="45" xfId="4" applyNumberFormat="1" applyFont="1" applyFill="1" applyBorder="1" applyAlignment="1" applyProtection="1">
      <alignment horizontal="center" shrinkToFit="1"/>
      <protection hidden="1"/>
    </xf>
    <xf numFmtId="166" fontId="23" fillId="3" borderId="13" xfId="4" applyNumberFormat="1" applyFont="1" applyFill="1" applyBorder="1" applyAlignment="1">
      <alignment horizontal="center" shrinkToFit="1"/>
    </xf>
    <xf numFmtId="166" fontId="23" fillId="3" borderId="14" xfId="4" applyNumberFormat="1" applyFont="1" applyFill="1" applyBorder="1" applyAlignment="1">
      <alignment horizontal="center" shrinkToFit="1"/>
    </xf>
    <xf numFmtId="166" fontId="23" fillId="3" borderId="3" xfId="4" applyNumberFormat="1" applyFont="1" applyFill="1" applyBorder="1" applyAlignment="1">
      <alignment horizontal="center" shrinkToFit="1"/>
    </xf>
    <xf numFmtId="166" fontId="23" fillId="3" borderId="101" xfId="4" applyNumberFormat="1" applyFont="1" applyFill="1" applyBorder="1" applyAlignment="1">
      <alignment horizontal="center" shrinkToFit="1"/>
    </xf>
    <xf numFmtId="166" fontId="39" fillId="3" borderId="38" xfId="4" applyNumberFormat="1" applyFont="1" applyFill="1" applyBorder="1" applyAlignment="1">
      <alignment horizontal="center" vertical="center" shrinkToFit="1"/>
    </xf>
    <xf numFmtId="166" fontId="40" fillId="3" borderId="39" xfId="4" applyNumberFormat="1" applyFont="1" applyFill="1" applyBorder="1" applyAlignment="1">
      <alignment horizontal="center" vertical="center" shrinkToFit="1"/>
    </xf>
    <xf numFmtId="166" fontId="40" fillId="3" borderId="40" xfId="4" applyNumberFormat="1" applyFont="1" applyFill="1" applyBorder="1" applyAlignment="1">
      <alignment horizontal="center" vertical="center" shrinkToFit="1"/>
    </xf>
    <xf numFmtId="166" fontId="40" fillId="3" borderId="92" xfId="4" applyNumberFormat="1" applyFont="1" applyFill="1" applyBorder="1" applyAlignment="1">
      <alignment horizontal="center" vertical="center" shrinkToFit="1"/>
    </xf>
    <xf numFmtId="0" fontId="39" fillId="3" borderId="74" xfId="4" applyFont="1" applyFill="1" applyBorder="1" applyAlignment="1">
      <alignment vertical="center" wrapText="1"/>
    </xf>
    <xf numFmtId="0" fontId="39" fillId="3" borderId="75" xfId="4" applyFont="1" applyFill="1" applyBorder="1" applyAlignment="1">
      <alignment vertical="center" wrapText="1"/>
    </xf>
    <xf numFmtId="0" fontId="39" fillId="3" borderId="75" xfId="4" applyFont="1" applyFill="1" applyBorder="1" applyAlignment="1">
      <alignment vertical="center"/>
    </xf>
    <xf numFmtId="0" fontId="39" fillId="3" borderId="75" xfId="4" applyFont="1" applyFill="1" applyBorder="1" applyAlignment="1">
      <alignment horizontal="center" vertical="center" wrapText="1"/>
    </xf>
    <xf numFmtId="0" fontId="39" fillId="3" borderId="59" xfId="4" applyFont="1" applyFill="1" applyBorder="1" applyAlignment="1">
      <alignment horizontal="center" vertical="center" wrapText="1"/>
    </xf>
    <xf numFmtId="0" fontId="39" fillId="3" borderId="76" xfId="4" applyFont="1" applyFill="1" applyBorder="1" applyAlignment="1">
      <alignment horizontal="center" vertical="center" wrapText="1"/>
    </xf>
    <xf numFmtId="166" fontId="41" fillId="3" borderId="38" xfId="4" applyNumberFormat="1" applyFont="1" applyFill="1" applyBorder="1" applyAlignment="1">
      <alignment horizontal="center" vertical="center" shrinkToFit="1"/>
    </xf>
    <xf numFmtId="166" fontId="42" fillId="3" borderId="39" xfId="4" applyNumberFormat="1" applyFont="1" applyFill="1" applyBorder="1" applyAlignment="1">
      <alignment horizontal="center" vertical="center" shrinkToFit="1"/>
    </xf>
    <xf numFmtId="166" fontId="42" fillId="3" borderId="40" xfId="4" applyNumberFormat="1" applyFont="1" applyFill="1" applyBorder="1" applyAlignment="1">
      <alignment horizontal="center" vertical="center" shrinkToFit="1"/>
    </xf>
    <xf numFmtId="166" fontId="42" fillId="3" borderId="75" xfId="4" applyNumberFormat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 indent="1" shrinkToFit="1"/>
    </xf>
    <xf numFmtId="14" fontId="23" fillId="3" borderId="0" xfId="0" applyNumberFormat="1" applyFont="1" applyFill="1" applyBorder="1" applyAlignment="1" applyProtection="1">
      <alignment horizontal="center" vertical="center"/>
    </xf>
    <xf numFmtId="0" fontId="23" fillId="3" borderId="0" xfId="0" applyFont="1" applyFill="1"/>
    <xf numFmtId="0" fontId="23" fillId="3" borderId="0" xfId="0" applyFont="1" applyFill="1" applyBorder="1" applyAlignment="1">
      <alignment horizontal="right"/>
    </xf>
    <xf numFmtId="166" fontId="23" fillId="3" borderId="0" xfId="0" applyNumberFormat="1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/>
    </xf>
    <xf numFmtId="166" fontId="33" fillId="3" borderId="0" xfId="0" applyNumberFormat="1" applyFont="1" applyFill="1" applyBorder="1" applyAlignment="1">
      <alignment horizontal="center" vertical="center" shrinkToFit="1"/>
    </xf>
    <xf numFmtId="165" fontId="33" fillId="3" borderId="0" xfId="0" applyNumberFormat="1" applyFont="1" applyFill="1" applyBorder="1" applyAlignment="1">
      <alignment horizontal="center" vertical="center"/>
    </xf>
    <xf numFmtId="165" fontId="34" fillId="3" borderId="0" xfId="0" applyNumberFormat="1" applyFont="1" applyFill="1" applyBorder="1" applyAlignment="1">
      <alignment horizontal="center" vertical="center" wrapText="1"/>
    </xf>
    <xf numFmtId="165" fontId="33" fillId="3" borderId="0" xfId="0" applyNumberFormat="1" applyFont="1" applyFill="1" applyBorder="1" applyAlignment="1" applyProtection="1">
      <alignment horizontal="left" vertical="center" indent="1"/>
      <protection locked="0"/>
    </xf>
    <xf numFmtId="165" fontId="33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indent="1"/>
    </xf>
    <xf numFmtId="4" fontId="23" fillId="3" borderId="48" xfId="0" applyNumberFormat="1" applyFont="1" applyFill="1" applyBorder="1" applyAlignment="1" applyProtection="1">
      <alignment horizontal="center" vertical="center" shrinkToFit="1"/>
    </xf>
    <xf numFmtId="4" fontId="23" fillId="3" borderId="17" xfId="0" applyNumberFormat="1" applyFont="1" applyFill="1" applyBorder="1" applyAlignment="1" applyProtection="1">
      <alignment horizontal="center" vertical="center" shrinkToFit="1"/>
    </xf>
    <xf numFmtId="0" fontId="22" fillId="3" borderId="0" xfId="0" applyFont="1" applyFill="1"/>
    <xf numFmtId="0" fontId="23" fillId="3" borderId="0" xfId="0" applyFont="1" applyFill="1" applyBorder="1" applyAlignment="1">
      <alignment horizontal="left" vertical="center" indent="1"/>
    </xf>
    <xf numFmtId="0" fontId="23" fillId="3" borderId="26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30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166" fontId="39" fillId="3" borderId="0" xfId="0" applyNumberFormat="1" applyFont="1" applyFill="1" applyBorder="1" applyAlignment="1">
      <alignment horizontal="center" vertical="center" shrinkToFit="1"/>
    </xf>
    <xf numFmtId="4" fontId="39" fillId="3" borderId="17" xfId="0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7" fillId="3" borderId="0" xfId="0" applyFont="1" applyFill="1" applyBorder="1" applyAlignment="1">
      <alignment horizontal="right" vertical="center" indent="1" shrinkToFit="1"/>
    </xf>
    <xf numFmtId="14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166" fontId="17" fillId="3" borderId="0" xfId="0" applyNumberFormat="1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right" vertical="center"/>
    </xf>
    <xf numFmtId="166" fontId="35" fillId="3" borderId="0" xfId="0" applyNumberFormat="1" applyFont="1" applyFill="1" applyBorder="1" applyAlignment="1">
      <alignment horizontal="center" vertical="center" shrinkToFit="1"/>
    </xf>
    <xf numFmtId="165" fontId="19" fillId="3" borderId="0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 wrapText="1"/>
    </xf>
    <xf numFmtId="165" fontId="20" fillId="3" borderId="0" xfId="0" applyNumberFormat="1" applyFont="1" applyFill="1" applyBorder="1" applyAlignment="1">
      <alignment horizontal="left" vertical="center" indent="1"/>
    </xf>
    <xf numFmtId="165" fontId="19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7" fillId="3" borderId="71" xfId="0" applyFont="1" applyFill="1" applyBorder="1" applyAlignment="1">
      <alignment horizontal="left" indent="1"/>
    </xf>
    <xf numFmtId="4" fontId="17" fillId="3" borderId="8" xfId="0" applyNumberFormat="1" applyFont="1" applyFill="1" applyBorder="1" applyAlignment="1" applyProtection="1">
      <alignment horizontal="center" shrinkToFit="1"/>
      <protection locked="0"/>
    </xf>
    <xf numFmtId="4" fontId="17" fillId="3" borderId="15" xfId="0" applyNumberFormat="1" applyFont="1" applyFill="1" applyBorder="1" applyAlignment="1" applyProtection="1">
      <alignment horizontal="center" shrinkToFit="1"/>
      <protection locked="0"/>
    </xf>
    <xf numFmtId="0" fontId="17" fillId="3" borderId="16" xfId="0" applyFont="1" applyFill="1" applyBorder="1" applyAlignment="1">
      <alignment horizontal="left" indent="1"/>
    </xf>
    <xf numFmtId="4" fontId="17" fillId="3" borderId="61" xfId="0" applyNumberFormat="1" applyFont="1" applyFill="1" applyBorder="1" applyAlignment="1" applyProtection="1">
      <alignment horizontal="center" shrinkToFit="1"/>
      <protection locked="0"/>
    </xf>
    <xf numFmtId="4" fontId="41" fillId="3" borderId="17" xfId="0" applyNumberFormat="1" applyFont="1" applyFill="1" applyBorder="1" applyAlignment="1">
      <alignment horizontal="center" vertical="center" shrinkToFit="1"/>
    </xf>
    <xf numFmtId="166" fontId="41" fillId="3" borderId="0" xfId="0" applyNumberFormat="1" applyFont="1" applyFill="1" applyBorder="1" applyAlignment="1">
      <alignment horizontal="center" vertical="center" shrinkToFit="1"/>
    </xf>
    <xf numFmtId="0" fontId="41" fillId="3" borderId="0" xfId="0" applyFont="1" applyFill="1" applyBorder="1" applyAlignment="1">
      <alignment horizontal="right" vertical="center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4" fillId="3" borderId="0" xfId="0" applyFont="1" applyFill="1"/>
    <xf numFmtId="0" fontId="18" fillId="3" borderId="0" xfId="0" applyFont="1" applyFill="1" applyAlignment="1">
      <alignment vertical="center"/>
    </xf>
    <xf numFmtId="0" fontId="15" fillId="3" borderId="0" xfId="0" applyFont="1" applyFill="1"/>
    <xf numFmtId="0" fontId="17" fillId="3" borderId="0" xfId="0" applyFont="1" applyFill="1" applyProtection="1">
      <protection locked="0"/>
    </xf>
    <xf numFmtId="0" fontId="17" fillId="3" borderId="0" xfId="0" applyFont="1" applyFill="1" applyAlignment="1">
      <alignment horizontal="right" vertical="center"/>
    </xf>
    <xf numFmtId="0" fontId="15" fillId="3" borderId="23" xfId="0" applyFont="1" applyFill="1" applyBorder="1" applyAlignment="1">
      <alignment horizontal="left" vertical="center" indent="1"/>
    </xf>
    <xf numFmtId="0" fontId="15" fillId="3" borderId="54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right" wrapText="1" shrinkToFit="1"/>
    </xf>
    <xf numFmtId="14" fontId="17" fillId="3" borderId="0" xfId="0" applyNumberFormat="1" applyFont="1" applyFill="1" applyAlignment="1">
      <alignment horizontal="right"/>
    </xf>
    <xf numFmtId="14" fontId="17" fillId="3" borderId="0" xfId="0" applyNumberFormat="1" applyFont="1" applyFill="1" applyAlignment="1">
      <alignment horizontal="right" wrapText="1" shrinkToFit="1"/>
    </xf>
    <xf numFmtId="0" fontId="15" fillId="3" borderId="19" xfId="0" applyFont="1" applyFill="1" applyBorder="1" applyAlignment="1">
      <alignment vertical="center" wrapText="1"/>
    </xf>
    <xf numFmtId="14" fontId="17" fillId="3" borderId="0" xfId="0" applyNumberFormat="1" applyFont="1" applyFill="1" applyAlignment="1">
      <alignment horizontal="right" vertical="top"/>
    </xf>
    <xf numFmtId="0" fontId="0" fillId="3" borderId="0" xfId="0" applyFill="1" applyAlignment="1">
      <alignment vertical="center"/>
    </xf>
    <xf numFmtId="4" fontId="17" fillId="3" borderId="50" xfId="0" applyNumberFormat="1" applyFont="1" applyFill="1" applyBorder="1" applyAlignment="1">
      <alignment horizontal="center" vertical="center" shrinkToFit="1"/>
    </xf>
    <xf numFmtId="4" fontId="17" fillId="3" borderId="18" xfId="0" applyNumberFormat="1" applyFont="1" applyFill="1" applyBorder="1" applyAlignment="1">
      <alignment horizontal="center" vertical="center" shrinkToFit="1"/>
    </xf>
    <xf numFmtId="4" fontId="17" fillId="3" borderId="49" xfId="0" applyNumberFormat="1" applyFont="1" applyFill="1" applyBorder="1" applyAlignment="1">
      <alignment horizontal="center" vertical="center" shrinkToFit="1"/>
    </xf>
    <xf numFmtId="4" fontId="17" fillId="3" borderId="51" xfId="0" applyNumberFormat="1" applyFont="1" applyFill="1" applyBorder="1" applyAlignment="1">
      <alignment horizontal="center" vertical="center" shrinkToFit="1"/>
    </xf>
    <xf numFmtId="4" fontId="36" fillId="3" borderId="53" xfId="0" applyNumberFormat="1" applyFont="1" applyFill="1" applyBorder="1" applyAlignment="1">
      <alignment horizontal="center" vertical="center" shrinkToFit="1"/>
    </xf>
    <xf numFmtId="4" fontId="17" fillId="3" borderId="83" xfId="0" applyNumberFormat="1" applyFont="1" applyFill="1" applyBorder="1" applyAlignment="1">
      <alignment horizontal="center" vertical="center" shrinkToFit="1"/>
    </xf>
    <xf numFmtId="4" fontId="17" fillId="3" borderId="33" xfId="0" applyNumberFormat="1" applyFont="1" applyFill="1" applyBorder="1" applyAlignment="1">
      <alignment horizontal="center" vertical="center" shrinkToFit="1"/>
    </xf>
    <xf numFmtId="4" fontId="17" fillId="3" borderId="55" xfId="0" applyNumberFormat="1" applyFont="1" applyFill="1" applyBorder="1" applyAlignment="1">
      <alignment horizontal="center" vertical="center" shrinkToFit="1"/>
    </xf>
    <xf numFmtId="4" fontId="17" fillId="3" borderId="85" xfId="0" applyNumberFormat="1" applyFont="1" applyFill="1" applyBorder="1" applyAlignment="1">
      <alignment horizontal="center" vertical="center" shrinkToFit="1"/>
    </xf>
    <xf numFmtId="4" fontId="15" fillId="3" borderId="56" xfId="0" applyNumberFormat="1" applyFont="1" applyFill="1" applyBorder="1" applyAlignment="1">
      <alignment horizontal="center" vertical="center" shrinkToFit="1"/>
    </xf>
    <xf numFmtId="10" fontId="17" fillId="3" borderId="63" xfId="2" applyNumberFormat="1" applyFont="1" applyFill="1" applyBorder="1" applyAlignment="1">
      <alignment horizontal="center" vertical="center" wrapText="1"/>
    </xf>
    <xf numFmtId="10" fontId="17" fillId="3" borderId="64" xfId="0" applyNumberFormat="1" applyFont="1" applyFill="1" applyBorder="1" applyAlignment="1">
      <alignment horizontal="center" vertical="center" wrapText="1"/>
    </xf>
    <xf numFmtId="10" fontId="17" fillId="3" borderId="112" xfId="2" applyNumberFormat="1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0" fontId="17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9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115" xfId="0" applyFill="1" applyBorder="1" applyAlignment="1">
      <alignment vertical="center"/>
    </xf>
    <xf numFmtId="166" fontId="17" fillId="3" borderId="114" xfId="0" applyNumberFormat="1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vertical="center"/>
    </xf>
    <xf numFmtId="0" fontId="0" fillId="3" borderId="0" xfId="0" applyFill="1" applyProtection="1"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17" fillId="3" borderId="18" xfId="0" applyFont="1" applyFill="1" applyBorder="1" applyAlignment="1">
      <alignment horizontal="left" vertical="center" indent="1"/>
    </xf>
    <xf numFmtId="0" fontId="15" fillId="3" borderId="32" xfId="0" applyFont="1" applyFill="1" applyBorder="1" applyAlignment="1">
      <alignment vertical="center"/>
    </xf>
    <xf numFmtId="4" fontId="15" fillId="3" borderId="31" xfId="0" applyNumberFormat="1" applyFont="1" applyFill="1" applyBorder="1" applyAlignment="1">
      <alignment horizontal="center" vertical="center" shrinkToFit="1"/>
    </xf>
    <xf numFmtId="0" fontId="17" fillId="3" borderId="85" xfId="0" applyFont="1" applyFill="1" applyBorder="1" applyAlignment="1">
      <alignment vertical="center"/>
    </xf>
    <xf numFmtId="4" fontId="17" fillId="3" borderId="53" xfId="0" applyNumberFormat="1" applyFont="1" applyFill="1" applyBorder="1" applyAlignment="1">
      <alignment vertical="center" shrinkToFit="1"/>
    </xf>
    <xf numFmtId="4" fontId="17" fillId="3" borderId="84" xfId="0" applyNumberFormat="1" applyFont="1" applyFill="1" applyBorder="1" applyAlignment="1">
      <alignment horizontal="center" vertical="center" shrinkToFit="1"/>
    </xf>
    <xf numFmtId="4" fontId="17" fillId="3" borderId="54" xfId="0" applyNumberFormat="1" applyFont="1" applyFill="1" applyBorder="1" applyAlignment="1">
      <alignment horizontal="center" vertical="center" shrinkToFit="1"/>
    </xf>
    <xf numFmtId="10" fontId="17" fillId="3" borderId="65" xfId="2" applyNumberFormat="1" applyFont="1" applyFill="1" applyBorder="1" applyAlignment="1">
      <alignment horizontal="center" vertical="center" wrapText="1"/>
    </xf>
    <xf numFmtId="168" fontId="17" fillId="3" borderId="2" xfId="6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protection locked="0"/>
    </xf>
    <xf numFmtId="0" fontId="0" fillId="3" borderId="0" xfId="0" applyFill="1" applyAlignment="1" applyProtection="1">
      <alignment wrapText="1"/>
    </xf>
    <xf numFmtId="0" fontId="0" fillId="3" borderId="0" xfId="0" applyFill="1" applyBorder="1" applyProtection="1"/>
    <xf numFmtId="0" fontId="9" fillId="3" borderId="0" xfId="0" applyFont="1" applyFill="1" applyBorder="1" applyAlignment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14" fontId="0" fillId="3" borderId="0" xfId="0" applyNumberFormat="1" applyFill="1" applyProtection="1"/>
    <xf numFmtId="0" fontId="42" fillId="3" borderId="19" xfId="0" applyFont="1" applyFill="1" applyBorder="1" applyAlignment="1">
      <alignment horizontal="left" vertical="center" indent="1"/>
    </xf>
    <xf numFmtId="4" fontId="42" fillId="3" borderId="52" xfId="0" applyNumberFormat="1" applyFont="1" applyFill="1" applyBorder="1" applyAlignment="1">
      <alignment horizontal="center" vertical="center" shrinkToFit="1"/>
    </xf>
    <xf numFmtId="4" fontId="42" fillId="3" borderId="25" xfId="0" applyNumberFormat="1" applyFont="1" applyFill="1" applyBorder="1" applyAlignment="1">
      <alignment horizontal="center" vertical="center" shrinkToFit="1"/>
    </xf>
    <xf numFmtId="4" fontId="42" fillId="3" borderId="15" xfId="0" applyNumberFormat="1" applyFont="1" applyFill="1" applyBorder="1" applyAlignment="1">
      <alignment horizontal="center" vertical="center" shrinkToFit="1"/>
    </xf>
    <xf numFmtId="4" fontId="42" fillId="3" borderId="34" xfId="0" applyNumberFormat="1" applyFont="1" applyFill="1" applyBorder="1" applyAlignment="1">
      <alignment horizontal="center" vertical="center" shrinkToFit="1"/>
    </xf>
    <xf numFmtId="4" fontId="42" fillId="3" borderId="55" xfId="0" applyNumberFormat="1" applyFont="1" applyFill="1" applyBorder="1" applyAlignment="1">
      <alignment horizontal="center" vertical="center" shrinkToFit="1"/>
    </xf>
    <xf numFmtId="4" fontId="42" fillId="3" borderId="53" xfId="0" applyNumberFormat="1" applyFont="1" applyFill="1" applyBorder="1" applyAlignment="1">
      <alignment horizontal="center" vertical="center" shrinkToFit="1"/>
    </xf>
    <xf numFmtId="4" fontId="42" fillId="3" borderId="56" xfId="0" applyNumberFormat="1" applyFont="1" applyFill="1" applyBorder="1" applyAlignment="1">
      <alignment horizontal="center" vertical="center" shrinkToFit="1"/>
    </xf>
    <xf numFmtId="0" fontId="42" fillId="3" borderId="20" xfId="0" applyFont="1" applyFill="1" applyBorder="1" applyAlignment="1">
      <alignment horizontal="left" vertical="center" indent="1"/>
    </xf>
    <xf numFmtId="0" fontId="37" fillId="3" borderId="74" xfId="4" applyFont="1" applyFill="1" applyBorder="1" applyAlignment="1">
      <alignment horizontal="left" vertical="center" wrapText="1" indent="1"/>
    </xf>
    <xf numFmtId="0" fontId="37" fillId="3" borderId="75" xfId="4" applyFont="1" applyFill="1" applyBorder="1" applyAlignment="1">
      <alignment horizontal="left" vertical="center" wrapText="1" indent="1"/>
    </xf>
    <xf numFmtId="0" fontId="37" fillId="3" borderId="76" xfId="4" applyFont="1" applyFill="1" applyBorder="1" applyAlignment="1">
      <alignment horizontal="left" vertical="center" wrapText="1" indent="1"/>
    </xf>
    <xf numFmtId="0" fontId="41" fillId="3" borderId="74" xfId="4" applyFont="1" applyFill="1" applyBorder="1" applyAlignment="1">
      <alignment horizontal="left" vertical="center" wrapText="1" indent="1"/>
    </xf>
    <xf numFmtId="0" fontId="41" fillId="3" borderId="75" xfId="4" applyFont="1" applyFill="1" applyBorder="1" applyAlignment="1">
      <alignment horizontal="left" vertical="center" wrapText="1" indent="1"/>
    </xf>
    <xf numFmtId="0" fontId="41" fillId="3" borderId="76" xfId="4" applyFont="1" applyFill="1" applyBorder="1" applyAlignment="1">
      <alignment horizontal="left" vertical="center" wrapText="1" indent="1"/>
    </xf>
    <xf numFmtId="0" fontId="25" fillId="3" borderId="74" xfId="4" applyFont="1" applyFill="1" applyBorder="1" applyAlignment="1">
      <alignment horizontal="right" vertical="center" wrapText="1" indent="1"/>
    </xf>
    <xf numFmtId="0" fontId="25" fillId="3" borderId="75" xfId="4" applyFont="1" applyFill="1" applyBorder="1" applyAlignment="1">
      <alignment horizontal="right" vertical="center" wrapText="1" indent="1"/>
    </xf>
    <xf numFmtId="0" fontId="25" fillId="3" borderId="76" xfId="4" applyFont="1" applyFill="1" applyBorder="1" applyAlignment="1">
      <alignment horizontal="right" vertical="center" wrapText="1" indent="1"/>
    </xf>
    <xf numFmtId="0" fontId="42" fillId="3" borderId="75" xfId="4" applyFont="1" applyFill="1" applyBorder="1" applyAlignment="1">
      <alignment horizontal="left" vertical="center" wrapText="1" indent="1"/>
    </xf>
    <xf numFmtId="0" fontId="42" fillId="3" borderId="76" xfId="4" applyFont="1" applyFill="1" applyBorder="1" applyAlignment="1">
      <alignment horizontal="left" vertical="center" wrapText="1" indent="1"/>
    </xf>
    <xf numFmtId="0" fontId="39" fillId="3" borderId="74" xfId="4" applyFont="1" applyFill="1" applyBorder="1" applyAlignment="1">
      <alignment horizontal="left" vertical="center" wrapText="1" indent="1"/>
    </xf>
    <xf numFmtId="0" fontId="39" fillId="3" borderId="75" xfId="4" applyFont="1" applyFill="1" applyBorder="1" applyAlignment="1">
      <alignment horizontal="left" vertical="center" wrapText="1" indent="1"/>
    </xf>
    <xf numFmtId="0" fontId="39" fillId="3" borderId="76" xfId="4" applyFont="1" applyFill="1" applyBorder="1" applyAlignment="1">
      <alignment horizontal="left" vertical="center" wrapText="1" indent="1"/>
    </xf>
    <xf numFmtId="0" fontId="40" fillId="3" borderId="75" xfId="4" applyFont="1" applyFill="1" applyBorder="1" applyAlignment="1">
      <alignment horizontal="left" vertical="center" indent="1"/>
    </xf>
    <xf numFmtId="0" fontId="40" fillId="3" borderId="76" xfId="4" applyFont="1" applyFill="1" applyBorder="1" applyAlignment="1">
      <alignment horizontal="left" vertical="center" indent="1"/>
    </xf>
    <xf numFmtId="0" fontId="22" fillId="0" borderId="2" xfId="4" applyFont="1" applyBorder="1" applyAlignment="1" applyProtection="1">
      <alignment horizontal="left" vertical="center" indent="1"/>
      <protection locked="0"/>
    </xf>
    <xf numFmtId="0" fontId="22" fillId="0" borderId="2" xfId="4" applyFont="1" applyBorder="1" applyAlignment="1" applyProtection="1">
      <alignment horizontal="left" vertical="center" indent="1" shrinkToFit="1"/>
      <protection locked="0"/>
    </xf>
    <xf numFmtId="167" fontId="22" fillId="0" borderId="2" xfId="4" applyNumberFormat="1" applyFont="1" applyBorder="1" applyAlignment="1" applyProtection="1">
      <alignment horizontal="center" vertical="center"/>
      <protection locked="0"/>
    </xf>
    <xf numFmtId="0" fontId="22" fillId="3" borderId="94" xfId="4" applyFont="1" applyFill="1" applyBorder="1" applyAlignment="1">
      <alignment horizontal="center" vertical="center" wrapText="1"/>
    </xf>
    <xf numFmtId="0" fontId="22" fillId="3" borderId="95" xfId="4" applyFont="1" applyFill="1" applyBorder="1" applyAlignment="1">
      <alignment horizontal="center" vertical="center" wrapText="1"/>
    </xf>
    <xf numFmtId="0" fontId="22" fillId="3" borderId="96" xfId="4" applyFont="1" applyFill="1" applyBorder="1" applyAlignment="1">
      <alignment horizontal="center" vertical="center" wrapText="1"/>
    </xf>
    <xf numFmtId="0" fontId="22" fillId="3" borderId="97" xfId="4" applyFont="1" applyFill="1" applyBorder="1" applyAlignment="1">
      <alignment horizontal="center" vertical="center" wrapText="1"/>
    </xf>
    <xf numFmtId="0" fontId="22" fillId="3" borderId="78" xfId="4" applyFont="1" applyFill="1" applyBorder="1" applyAlignment="1">
      <alignment horizontal="center" vertical="center" wrapText="1"/>
    </xf>
    <xf numFmtId="0" fontId="27" fillId="3" borderId="39" xfId="4" applyFont="1" applyFill="1" applyBorder="1" applyAlignment="1">
      <alignment horizontal="right" vertical="center" indent="1"/>
    </xf>
    <xf numFmtId="0" fontId="27" fillId="3" borderId="40" xfId="4" applyFont="1" applyFill="1" applyBorder="1" applyAlignment="1">
      <alignment horizontal="right" vertical="center" indent="1"/>
    </xf>
    <xf numFmtId="0" fontId="27" fillId="3" borderId="92" xfId="4" applyFont="1" applyFill="1" applyBorder="1" applyAlignment="1">
      <alignment horizontal="right" vertical="center" indent="1"/>
    </xf>
    <xf numFmtId="0" fontId="25" fillId="3" borderId="88" xfId="4" applyFont="1" applyFill="1" applyBorder="1" applyAlignment="1">
      <alignment horizontal="right" vertical="center"/>
    </xf>
    <xf numFmtId="0" fontId="25" fillId="3" borderId="81" xfId="4" applyFont="1" applyFill="1" applyBorder="1" applyAlignment="1">
      <alignment horizontal="right" vertical="center"/>
    </xf>
    <xf numFmtId="0" fontId="25" fillId="3" borderId="82" xfId="4" applyFont="1" applyFill="1" applyBorder="1" applyAlignment="1">
      <alignment horizontal="right" vertical="center"/>
    </xf>
    <xf numFmtId="0" fontId="25" fillId="3" borderId="14" xfId="4" applyFont="1" applyFill="1" applyBorder="1" applyAlignment="1">
      <alignment horizontal="right" vertical="center" indent="1"/>
    </xf>
    <xf numFmtId="0" fontId="27" fillId="3" borderId="3" xfId="4" applyFont="1" applyFill="1" applyBorder="1" applyAlignment="1">
      <alignment horizontal="right" vertical="center" indent="1"/>
    </xf>
    <xf numFmtId="0" fontId="27" fillId="3" borderId="43" xfId="4" applyFont="1" applyFill="1" applyBorder="1" applyAlignment="1">
      <alignment horizontal="right" vertical="center" indent="1"/>
    </xf>
    <xf numFmtId="0" fontId="22" fillId="0" borderId="0" xfId="4" applyFont="1" applyAlignment="1">
      <alignment horizontal="left" indent="1" shrinkToFit="1"/>
    </xf>
    <xf numFmtId="0" fontId="23" fillId="0" borderId="0" xfId="4" applyFont="1" applyAlignment="1">
      <alignment horizontal="left" indent="1" shrinkToFit="1"/>
    </xf>
    <xf numFmtId="169" fontId="22" fillId="3" borderId="89" xfId="4" applyNumberFormat="1" applyFont="1" applyFill="1" applyBorder="1" applyAlignment="1">
      <alignment horizontal="left" vertical="center" shrinkToFit="1"/>
    </xf>
    <xf numFmtId="169" fontId="22" fillId="3" borderId="90" xfId="4" applyNumberFormat="1" applyFont="1" applyFill="1" applyBorder="1" applyAlignment="1">
      <alignment horizontal="left" vertical="center" shrinkToFit="1"/>
    </xf>
    <xf numFmtId="169" fontId="22" fillId="3" borderId="91" xfId="4" applyNumberFormat="1" applyFont="1" applyFill="1" applyBorder="1" applyAlignment="1">
      <alignment horizontal="left" vertical="center" shrinkToFit="1"/>
    </xf>
    <xf numFmtId="0" fontId="22" fillId="3" borderId="2" xfId="4" applyFont="1" applyFill="1" applyBorder="1" applyAlignment="1">
      <alignment horizontal="center"/>
    </xf>
    <xf numFmtId="14" fontId="22" fillId="0" borderId="2" xfId="4" applyNumberFormat="1" applyFont="1" applyBorder="1" applyAlignment="1" applyProtection="1">
      <alignment horizontal="center" vertical="center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2" fillId="3" borderId="39" xfId="4" applyFont="1" applyFill="1" applyBorder="1" applyAlignment="1">
      <alignment horizontal="left" vertical="center" indent="1"/>
    </xf>
    <xf numFmtId="0" fontId="22" fillId="3" borderId="40" xfId="4" applyFont="1" applyFill="1" applyBorder="1" applyAlignment="1">
      <alignment horizontal="left" vertical="center" indent="1"/>
    </xf>
    <xf numFmtId="0" fontId="22" fillId="3" borderId="92" xfId="4" applyFont="1" applyFill="1" applyBorder="1" applyAlignment="1">
      <alignment horizontal="left" vertical="center" indent="1"/>
    </xf>
    <xf numFmtId="0" fontId="22" fillId="3" borderId="39" xfId="4" applyFont="1" applyFill="1" applyBorder="1" applyAlignment="1">
      <alignment horizontal="center" vertical="center"/>
    </xf>
    <xf numFmtId="0" fontId="22" fillId="3" borderId="40" xfId="4" applyFont="1" applyFill="1" applyBorder="1" applyAlignment="1">
      <alignment horizontal="center" vertical="center"/>
    </xf>
    <xf numFmtId="0" fontId="22" fillId="3" borderId="93" xfId="4" applyFont="1" applyFill="1" applyBorder="1" applyAlignment="1">
      <alignment horizontal="center" vertical="center"/>
    </xf>
    <xf numFmtId="0" fontId="23" fillId="3" borderId="92" xfId="4" applyFont="1" applyFill="1" applyBorder="1" applyAlignment="1">
      <alignment horizontal="center"/>
    </xf>
    <xf numFmtId="0" fontId="22" fillId="3" borderId="4" xfId="4" applyFont="1" applyFill="1" applyBorder="1" applyAlignment="1">
      <alignment horizontal="left" vertical="center" wrapText="1" indent="1"/>
    </xf>
    <xf numFmtId="0" fontId="22" fillId="3" borderId="13" xfId="4" applyFont="1" applyFill="1" applyBorder="1" applyAlignment="1">
      <alignment horizontal="left" vertical="center" indent="1"/>
    </xf>
    <xf numFmtId="0" fontId="22" fillId="3" borderId="14" xfId="4" applyFont="1" applyFill="1" applyBorder="1" applyAlignment="1">
      <alignment horizontal="left" vertical="center" indent="1"/>
    </xf>
    <xf numFmtId="0" fontId="22" fillId="3" borderId="5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vertical="center"/>
    </xf>
    <xf numFmtId="0" fontId="22" fillId="3" borderId="3" xfId="4" applyFont="1" applyFill="1" applyBorder="1" applyAlignment="1">
      <alignment vertical="center"/>
    </xf>
    <xf numFmtId="0" fontId="22" fillId="3" borderId="6" xfId="4" applyFont="1" applyFill="1" applyBorder="1" applyAlignment="1">
      <alignment horizontal="center" vertical="center" wrapText="1"/>
    </xf>
    <xf numFmtId="0" fontId="22" fillId="3" borderId="41" xfId="4" applyFont="1" applyFill="1" applyBorder="1" applyAlignment="1">
      <alignment vertical="center"/>
    </xf>
    <xf numFmtId="0" fontId="22" fillId="3" borderId="43" xfId="4" applyFont="1" applyFill="1" applyBorder="1" applyAlignment="1">
      <alignment vertical="center"/>
    </xf>
    <xf numFmtId="0" fontId="22" fillId="3" borderId="79" xfId="4" applyFont="1" applyFill="1" applyBorder="1" applyAlignment="1">
      <alignment horizontal="center" vertical="center" wrapText="1"/>
    </xf>
    <xf numFmtId="0" fontId="22" fillId="3" borderId="58" xfId="4" applyFont="1" applyFill="1" applyBorder="1" applyAlignment="1">
      <alignment horizontal="center" vertical="center" wrapText="1"/>
    </xf>
    <xf numFmtId="0" fontId="22" fillId="3" borderId="74" xfId="4" applyFont="1" applyFill="1" applyBorder="1" applyAlignment="1">
      <alignment horizontal="left" vertical="center" indent="1"/>
    </xf>
    <xf numFmtId="0" fontId="23" fillId="3" borderId="75" xfId="4" applyFont="1" applyFill="1" applyBorder="1" applyAlignment="1">
      <alignment horizontal="left" vertical="center" indent="1"/>
    </xf>
    <xf numFmtId="0" fontId="23" fillId="3" borderId="76" xfId="4" applyFont="1" applyFill="1" applyBorder="1" applyAlignment="1">
      <alignment horizontal="left" vertical="center" indent="1"/>
    </xf>
    <xf numFmtId="4" fontId="17" fillId="3" borderId="30" xfId="0" applyNumberFormat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10" fontId="39" fillId="3" borderId="35" xfId="0" applyNumberFormat="1" applyFont="1" applyFill="1" applyBorder="1" applyAlignment="1" applyProtection="1">
      <alignment horizontal="center" vertical="center" shrinkToFit="1"/>
    </xf>
    <xf numFmtId="10" fontId="39" fillId="3" borderId="36" xfId="0" applyNumberFormat="1" applyFont="1" applyFill="1" applyBorder="1" applyAlignment="1" applyProtection="1">
      <alignment horizontal="center" vertical="center" shrinkToFit="1"/>
    </xf>
    <xf numFmtId="10" fontId="39" fillId="3" borderId="37" xfId="0" applyNumberFormat="1" applyFont="1" applyFill="1" applyBorder="1" applyAlignment="1" applyProtection="1">
      <alignment horizontal="center" vertical="center" shrinkToFit="1"/>
    </xf>
    <xf numFmtId="166" fontId="23" fillId="3" borderId="68" xfId="0" applyNumberFormat="1" applyFont="1" applyFill="1" applyBorder="1" applyAlignment="1">
      <alignment horizontal="center" shrinkToFit="1"/>
    </xf>
    <xf numFmtId="166" fontId="23" fillId="3" borderId="36" xfId="0" applyNumberFormat="1" applyFont="1" applyFill="1" applyBorder="1" applyAlignment="1">
      <alignment horizontal="center" shrinkToFit="1"/>
    </xf>
    <xf numFmtId="166" fontId="23" fillId="3" borderId="5" xfId="0" applyNumberFormat="1" applyFont="1" applyFill="1" applyBorder="1" applyAlignment="1">
      <alignment horizontal="center" shrinkToFit="1"/>
    </xf>
    <xf numFmtId="166" fontId="23" fillId="3" borderId="35" xfId="0" applyNumberFormat="1" applyFont="1" applyFill="1" applyBorder="1" applyAlignment="1">
      <alignment horizontal="center" vertical="center" wrapText="1"/>
    </xf>
    <xf numFmtId="166" fontId="23" fillId="3" borderId="36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2" fillId="3" borderId="71" xfId="0" applyFont="1" applyFill="1" applyBorder="1" applyAlignment="1">
      <alignment horizontal="left" vertical="top" wrapText="1"/>
    </xf>
    <xf numFmtId="0" fontId="22" fillId="3" borderId="16" xfId="0" applyFont="1" applyFill="1" applyBorder="1" applyAlignment="1">
      <alignment horizontal="left" vertical="top" wrapText="1"/>
    </xf>
    <xf numFmtId="0" fontId="22" fillId="3" borderId="66" xfId="0" applyFont="1" applyFill="1" applyBorder="1" applyAlignment="1">
      <alignment horizontal="left" vertical="top" wrapText="1"/>
    </xf>
    <xf numFmtId="0" fontId="23" fillId="3" borderId="26" xfId="0" applyFont="1" applyFill="1" applyBorder="1" applyAlignment="1" applyProtection="1">
      <alignment horizontal="left" vertical="center" wrapText="1"/>
    </xf>
    <xf numFmtId="0" fontId="23" fillId="3" borderId="27" xfId="0" applyFont="1" applyFill="1" applyBorder="1" applyAlignment="1" applyProtection="1">
      <alignment horizontal="left" vertical="center" wrapText="1"/>
    </xf>
    <xf numFmtId="0" fontId="23" fillId="3" borderId="28" xfId="0" applyFont="1" applyFill="1" applyBorder="1" applyAlignment="1" applyProtection="1">
      <alignment horizontal="left" vertical="center" wrapText="1"/>
    </xf>
    <xf numFmtId="0" fontId="23" fillId="3" borderId="29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 applyProtection="1">
      <alignment horizontal="left" vertical="center" wrapText="1"/>
    </xf>
    <xf numFmtId="0" fontId="23" fillId="3" borderId="30" xfId="0" applyFont="1" applyFill="1" applyBorder="1" applyAlignment="1" applyProtection="1">
      <alignment horizontal="left" vertical="center" wrapText="1"/>
    </xf>
    <xf numFmtId="0" fontId="23" fillId="3" borderId="31" xfId="0" applyFont="1" applyFill="1" applyBorder="1" applyAlignment="1" applyProtection="1">
      <alignment horizontal="left" vertical="center" wrapText="1"/>
    </xf>
    <xf numFmtId="0" fontId="23" fillId="3" borderId="32" xfId="0" applyFont="1" applyFill="1" applyBorder="1" applyAlignment="1" applyProtection="1">
      <alignment horizontal="left" vertical="center" wrapText="1"/>
    </xf>
    <xf numFmtId="0" fontId="23" fillId="3" borderId="33" xfId="0" applyFont="1" applyFill="1" applyBorder="1" applyAlignment="1" applyProtection="1">
      <alignment horizontal="left" vertical="center" wrapText="1"/>
    </xf>
    <xf numFmtId="166" fontId="39" fillId="3" borderId="35" xfId="0" applyNumberFormat="1" applyFont="1" applyFill="1" applyBorder="1" applyAlignment="1" applyProtection="1">
      <alignment horizontal="center" vertical="center" shrinkToFit="1"/>
    </xf>
    <xf numFmtId="166" fontId="39" fillId="3" borderId="36" xfId="0" applyNumberFormat="1" applyFont="1" applyFill="1" applyBorder="1" applyAlignment="1" applyProtection="1">
      <alignment horizontal="center" vertical="center" shrinkToFit="1"/>
    </xf>
    <xf numFmtId="166" fontId="39" fillId="3" borderId="37" xfId="0" applyNumberFormat="1" applyFont="1" applyFill="1" applyBorder="1" applyAlignment="1" applyProtection="1">
      <alignment horizontal="center" vertical="center" shrinkToFit="1"/>
    </xf>
    <xf numFmtId="4" fontId="23" fillId="3" borderId="61" xfId="0" applyNumberFormat="1" applyFont="1" applyFill="1" applyBorder="1" applyAlignment="1" applyProtection="1">
      <alignment horizontal="center" vertical="center" shrinkToFit="1"/>
    </xf>
    <xf numFmtId="4" fontId="23" fillId="3" borderId="48" xfId="0" applyNumberFormat="1" applyFont="1" applyFill="1" applyBorder="1" applyAlignment="1" applyProtection="1">
      <alignment horizontal="center" vertical="center" shrinkToFit="1"/>
    </xf>
    <xf numFmtId="4" fontId="23" fillId="3" borderId="67" xfId="0" applyNumberFormat="1" applyFont="1" applyFill="1" applyBorder="1" applyAlignment="1" applyProtection="1">
      <alignment horizontal="center" vertical="center" shrinkToFit="1"/>
    </xf>
    <xf numFmtId="4" fontId="23" fillId="3" borderId="70" xfId="0" applyNumberFormat="1" applyFont="1" applyFill="1" applyBorder="1" applyAlignment="1" applyProtection="1">
      <alignment horizontal="center" vertical="center" shrinkToFit="1"/>
    </xf>
    <xf numFmtId="4" fontId="23" fillId="3" borderId="17" xfId="0" applyNumberFormat="1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>
      <alignment horizontal="left" vertical="top" wrapText="1"/>
    </xf>
    <xf numFmtId="0" fontId="23" fillId="3" borderId="16" xfId="0" applyFont="1" applyFill="1" applyBorder="1" applyAlignment="1">
      <alignment horizontal="left" vertical="top"/>
    </xf>
    <xf numFmtId="0" fontId="23" fillId="3" borderId="66" xfId="0" applyFont="1" applyFill="1" applyBorder="1" applyAlignment="1">
      <alignment horizontal="left" vertical="top"/>
    </xf>
    <xf numFmtId="0" fontId="23" fillId="3" borderId="26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30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0" fontId="23" fillId="3" borderId="61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23" fillId="3" borderId="71" xfId="0" applyFont="1" applyFill="1" applyBorder="1" applyAlignment="1">
      <alignment horizontal="left" vertical="center" wrapText="1" indent="1"/>
    </xf>
    <xf numFmtId="0" fontId="23" fillId="3" borderId="16" xfId="0" applyFont="1" applyFill="1" applyBorder="1" applyAlignment="1">
      <alignment horizontal="left" vertical="center" wrapText="1" indent="1"/>
    </xf>
    <xf numFmtId="0" fontId="23" fillId="3" borderId="66" xfId="0" applyFont="1" applyFill="1" applyBorder="1" applyAlignment="1">
      <alignment horizontal="left" vertical="center" wrapText="1" indent="1"/>
    </xf>
    <xf numFmtId="0" fontId="22" fillId="3" borderId="0" xfId="0" applyFont="1" applyFill="1" applyBorder="1" applyAlignment="1">
      <alignment horizontal="center" vertical="center"/>
    </xf>
    <xf numFmtId="0" fontId="23" fillId="3" borderId="62" xfId="0" applyFont="1" applyFill="1" applyBorder="1" applyAlignment="1">
      <alignment horizontal="center" vertical="center" wrapText="1"/>
    </xf>
    <xf numFmtId="0" fontId="23" fillId="3" borderId="69" xfId="0" applyFont="1" applyFill="1" applyBorder="1" applyAlignment="1">
      <alignment horizontal="center" vertical="center" wrapText="1"/>
    </xf>
    <xf numFmtId="0" fontId="23" fillId="3" borderId="70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wrapText="1" indent="1"/>
    </xf>
    <xf numFmtId="0" fontId="23" fillId="3" borderId="18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10" fontId="33" fillId="3" borderId="35" xfId="0" applyNumberFormat="1" applyFont="1" applyFill="1" applyBorder="1" applyAlignment="1" applyProtection="1">
      <alignment horizontal="center" vertical="center" shrinkToFit="1"/>
    </xf>
    <xf numFmtId="10" fontId="33" fillId="3" borderId="36" xfId="0" applyNumberFormat="1" applyFont="1" applyFill="1" applyBorder="1" applyAlignment="1" applyProtection="1">
      <alignment horizontal="center" vertical="center" shrinkToFit="1"/>
    </xf>
    <xf numFmtId="10" fontId="33" fillId="3" borderId="37" xfId="0" applyNumberFormat="1" applyFont="1" applyFill="1" applyBorder="1" applyAlignment="1" applyProtection="1">
      <alignment horizontal="center" vertical="center" shrinkToFit="1"/>
    </xf>
    <xf numFmtId="0" fontId="17" fillId="3" borderId="68" xfId="0" applyFont="1" applyFill="1" applyBorder="1" applyAlignment="1">
      <alignment horizontal="center" shrinkToFit="1"/>
    </xf>
    <xf numFmtId="0" fontId="17" fillId="3" borderId="36" xfId="0" applyFont="1" applyFill="1" applyBorder="1" applyAlignment="1">
      <alignment horizontal="center" shrinkToFit="1"/>
    </xf>
    <xf numFmtId="0" fontId="17" fillId="3" borderId="5" xfId="0" applyFont="1" applyFill="1" applyBorder="1" applyAlignment="1">
      <alignment horizontal="center" shrinkToFit="1"/>
    </xf>
    <xf numFmtId="10" fontId="41" fillId="3" borderId="35" xfId="0" applyNumberFormat="1" applyFont="1" applyFill="1" applyBorder="1" applyAlignment="1" applyProtection="1">
      <alignment horizontal="center" vertical="center" shrinkToFit="1"/>
    </xf>
    <xf numFmtId="10" fontId="41" fillId="3" borderId="36" xfId="0" applyNumberFormat="1" applyFont="1" applyFill="1" applyBorder="1" applyAlignment="1" applyProtection="1">
      <alignment horizontal="center" vertical="center" shrinkToFit="1"/>
    </xf>
    <xf numFmtId="10" fontId="41" fillId="3" borderId="37" xfId="0" applyNumberFormat="1" applyFont="1" applyFill="1" applyBorder="1" applyAlignment="1" applyProtection="1">
      <alignment horizontal="center" vertical="center" shrinkToFit="1"/>
    </xf>
    <xf numFmtId="0" fontId="15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vertical="top" wrapText="1" indent="1"/>
    </xf>
    <xf numFmtId="0" fontId="17" fillId="3" borderId="16" xfId="0" applyFont="1" applyFill="1" applyBorder="1" applyAlignment="1">
      <alignment horizontal="left" indent="1"/>
    </xf>
    <xf numFmtId="0" fontId="17" fillId="3" borderId="66" xfId="0" applyFont="1" applyFill="1" applyBorder="1" applyAlignment="1">
      <alignment horizontal="left" indent="1"/>
    </xf>
    <xf numFmtId="4" fontId="17" fillId="3" borderId="61" xfId="0" applyNumberFormat="1" applyFont="1" applyFill="1" applyBorder="1" applyAlignment="1">
      <alignment horizontal="center" vertical="center" shrinkToFit="1"/>
    </xf>
    <xf numFmtId="4" fontId="17" fillId="3" borderId="48" xfId="0" applyNumberFormat="1" applyFont="1" applyFill="1" applyBorder="1" applyAlignment="1">
      <alignment horizontal="center" vertical="center" shrinkToFit="1"/>
    </xf>
    <xf numFmtId="4" fontId="17" fillId="3" borderId="67" xfId="0" applyNumberFormat="1" applyFont="1" applyFill="1" applyBorder="1" applyAlignment="1">
      <alignment horizontal="center" vertical="center" shrinkToFit="1"/>
    </xf>
    <xf numFmtId="4" fontId="17" fillId="3" borderId="70" xfId="0" applyNumberFormat="1" applyFont="1" applyFill="1" applyBorder="1" applyAlignment="1">
      <alignment horizontal="center" vertical="center" shrinkToFit="1"/>
    </xf>
    <xf numFmtId="4" fontId="17" fillId="3" borderId="17" xfId="0" applyNumberFormat="1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166" fontId="41" fillId="3" borderId="35" xfId="0" applyNumberFormat="1" applyFont="1" applyFill="1" applyBorder="1" applyAlignment="1">
      <alignment horizontal="center" vertical="center" shrinkToFit="1"/>
    </xf>
    <xf numFmtId="166" fontId="41" fillId="3" borderId="36" xfId="0" applyNumberFormat="1" applyFont="1" applyFill="1" applyBorder="1" applyAlignment="1">
      <alignment horizontal="center" vertical="center" shrinkToFit="1"/>
    </xf>
    <xf numFmtId="166" fontId="41" fillId="3" borderId="37" xfId="0" applyNumberFormat="1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left" wrapText="1" indent="1"/>
    </xf>
    <xf numFmtId="0" fontId="17" fillId="3" borderId="71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wrapText="1" indent="1"/>
    </xf>
    <xf numFmtId="0" fontId="17" fillId="3" borderId="66" xfId="0" applyFont="1" applyFill="1" applyBorder="1" applyAlignment="1">
      <alignment horizontal="left" vertical="center" wrapText="1" indent="1"/>
    </xf>
    <xf numFmtId="0" fontId="17" fillId="3" borderId="70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166" fontId="23" fillId="3" borderId="5" xfId="0" applyNumberFormat="1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/>
    </xf>
    <xf numFmtId="0" fontId="17" fillId="3" borderId="87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6" xfId="0" applyFont="1" applyFill="1" applyBorder="1" applyAlignment="1">
      <alignment horizontal="center" vertical="center"/>
    </xf>
    <xf numFmtId="166" fontId="17" fillId="3" borderId="51" xfId="0" applyNumberFormat="1" applyFont="1" applyFill="1" applyBorder="1" applyAlignment="1">
      <alignment horizontal="center" vertical="center" shrinkToFit="1"/>
    </xf>
    <xf numFmtId="166" fontId="17" fillId="3" borderId="34" xfId="0" applyNumberFormat="1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right" wrapText="1" shrinkToFi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86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 wrapText="1"/>
    </xf>
    <xf numFmtId="0" fontId="17" fillId="3" borderId="110" xfId="0" applyFont="1" applyFill="1" applyBorder="1" applyAlignment="1">
      <alignment horizontal="center" vertical="center" wrapText="1"/>
    </xf>
    <xf numFmtId="0" fontId="38" fillId="3" borderId="60" xfId="0" applyFont="1" applyFill="1" applyBorder="1" applyAlignment="1" applyProtection="1">
      <alignment horizontal="left"/>
    </xf>
    <xf numFmtId="0" fontId="17" fillId="3" borderId="89" xfId="0" applyFont="1" applyFill="1" applyBorder="1" applyAlignment="1">
      <alignment horizontal="left" vertical="center"/>
    </xf>
    <xf numFmtId="0" fontId="17" fillId="3" borderId="90" xfId="0" applyFont="1" applyFill="1" applyBorder="1" applyAlignment="1">
      <alignment horizontal="left" vertical="center"/>
    </xf>
    <xf numFmtId="0" fontId="17" fillId="3" borderId="91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left" indent="1"/>
      <protection locked="0"/>
    </xf>
    <xf numFmtId="49" fontId="10" fillId="0" borderId="32" xfId="0" applyNumberFormat="1" applyFont="1" applyFill="1" applyBorder="1" applyAlignment="1" applyProtection="1">
      <alignment horizontal="left" indent="1"/>
      <protection locked="0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left" vertical="center" wrapText="1" indent="1"/>
    </xf>
    <xf numFmtId="0" fontId="17" fillId="3" borderId="71" xfId="0" applyFont="1" applyFill="1" applyBorder="1" applyAlignment="1">
      <alignment horizontal="left" vertical="center" indent="1"/>
    </xf>
    <xf numFmtId="0" fontId="17" fillId="3" borderId="66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1"/>
    </xf>
    <xf numFmtId="0" fontId="17" fillId="3" borderId="70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left" vertical="center" indent="1"/>
    </xf>
    <xf numFmtId="0" fontId="17" fillId="3" borderId="24" xfId="0" applyFont="1" applyFill="1" applyBorder="1" applyAlignment="1">
      <alignment horizontal="left" vertical="center" indent="1"/>
    </xf>
    <xf numFmtId="0" fontId="17" fillId="3" borderId="25" xfId="0" applyFont="1" applyFill="1" applyBorder="1" applyAlignment="1">
      <alignment horizontal="left" vertical="center" indent="1"/>
    </xf>
  </cellXfs>
  <cellStyles count="7">
    <cellStyle name="Comma" xfId="6" builtinId="3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Percent" xfId="2" builtinId="5"/>
    <cellStyle name="Percent 2" xfId="5" xr:uid="{00000000-0005-0000-0000-000007000000}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theme="8" tint="0.59999389629810485"/>
    <pageSetUpPr fitToPage="1"/>
  </sheetPr>
  <dimension ref="A1:I72"/>
  <sheetViews>
    <sheetView showGridLines="0" tabSelected="1" topLeftCell="A13" zoomScale="85" zoomScaleNormal="85" zoomScaleSheetLayoutView="55" workbookViewId="0">
      <selection activeCell="F69" sqref="F69"/>
    </sheetView>
  </sheetViews>
  <sheetFormatPr defaultRowHeight="15" x14ac:dyDescent="0.25"/>
  <cols>
    <col min="1" max="1" width="50.7109375" style="34" customWidth="1"/>
    <col min="2" max="8" width="11.7109375" style="34" customWidth="1"/>
    <col min="9" max="9" width="11.7109375" style="74" customWidth="1"/>
    <col min="10" max="16384" width="9.140625" style="34"/>
  </cols>
  <sheetData>
    <row r="1" spans="1:9" ht="22.9" customHeight="1" x14ac:dyDescent="0.25">
      <c r="A1" s="357" t="s">
        <v>122</v>
      </c>
      <c r="B1" s="358"/>
      <c r="C1" s="358"/>
      <c r="D1" s="358"/>
      <c r="E1" s="358"/>
      <c r="F1" s="358"/>
      <c r="G1" s="358"/>
      <c r="H1" s="358"/>
      <c r="I1" s="358"/>
    </row>
    <row r="2" spans="1:9" ht="18" customHeight="1" x14ac:dyDescent="0.2">
      <c r="A2" s="141" t="s">
        <v>21</v>
      </c>
      <c r="B2" s="340"/>
      <c r="C2" s="340"/>
      <c r="D2" s="340"/>
      <c r="E2" s="340"/>
      <c r="F2" s="340"/>
      <c r="G2" s="340"/>
      <c r="H2" s="340"/>
      <c r="I2" s="340"/>
    </row>
    <row r="3" spans="1:9" ht="18" customHeight="1" x14ac:dyDescent="0.2">
      <c r="A3" s="141" t="s">
        <v>36</v>
      </c>
      <c r="B3" s="341"/>
      <c r="C3" s="341"/>
      <c r="D3" s="341"/>
      <c r="E3" s="341"/>
      <c r="F3" s="341"/>
      <c r="G3" s="341"/>
      <c r="H3" s="341"/>
      <c r="I3" s="341"/>
    </row>
    <row r="4" spans="1:9" ht="18" customHeight="1" x14ac:dyDescent="0.2">
      <c r="A4" s="141" t="s">
        <v>37</v>
      </c>
      <c r="B4" s="359">
        <f>I69</f>
        <v>0</v>
      </c>
      <c r="C4" s="360"/>
      <c r="D4" s="360"/>
      <c r="E4" s="360"/>
      <c r="F4" s="360"/>
      <c r="G4" s="360"/>
      <c r="H4" s="360"/>
      <c r="I4" s="361"/>
    </row>
    <row r="5" spans="1:9" ht="18" customHeight="1" thickBot="1" x14ac:dyDescent="0.25">
      <c r="A5" s="141" t="s">
        <v>22</v>
      </c>
      <c r="B5" s="342"/>
      <c r="C5" s="342"/>
      <c r="D5" s="342"/>
      <c r="E5" s="362" t="s">
        <v>23</v>
      </c>
      <c r="F5" s="362"/>
      <c r="G5" s="363"/>
      <c r="H5" s="364"/>
      <c r="I5" s="364"/>
    </row>
    <row r="6" spans="1:9" ht="15" customHeight="1" thickBot="1" x14ac:dyDescent="0.3">
      <c r="A6" s="365" t="s">
        <v>25</v>
      </c>
      <c r="B6" s="366"/>
      <c r="C6" s="366"/>
      <c r="D6" s="366"/>
      <c r="E6" s="367"/>
      <c r="F6" s="368" t="s">
        <v>26</v>
      </c>
      <c r="G6" s="369"/>
      <c r="H6" s="370"/>
      <c r="I6" s="371"/>
    </row>
    <row r="7" spans="1:9" ht="20.45" customHeight="1" x14ac:dyDescent="0.2">
      <c r="A7" s="372" t="s">
        <v>31</v>
      </c>
      <c r="B7" s="375" t="s">
        <v>0</v>
      </c>
      <c r="C7" s="375" t="s">
        <v>24</v>
      </c>
      <c r="D7" s="375" t="s">
        <v>1</v>
      </c>
      <c r="E7" s="378" t="s">
        <v>2</v>
      </c>
      <c r="F7" s="381" t="s">
        <v>38</v>
      </c>
      <c r="G7" s="343" t="s">
        <v>39</v>
      </c>
      <c r="H7" s="344"/>
      <c r="I7" s="347" t="s">
        <v>40</v>
      </c>
    </row>
    <row r="8" spans="1:9" ht="18.600000000000001" customHeight="1" x14ac:dyDescent="0.2">
      <c r="A8" s="373"/>
      <c r="B8" s="376"/>
      <c r="C8" s="376"/>
      <c r="D8" s="376"/>
      <c r="E8" s="379"/>
      <c r="F8" s="381"/>
      <c r="G8" s="345"/>
      <c r="H8" s="346"/>
      <c r="I8" s="347"/>
    </row>
    <row r="9" spans="1:9" ht="43.5" thickBot="1" x14ac:dyDescent="0.25">
      <c r="A9" s="374"/>
      <c r="B9" s="377"/>
      <c r="C9" s="377"/>
      <c r="D9" s="377"/>
      <c r="E9" s="380"/>
      <c r="F9" s="382"/>
      <c r="G9" s="142" t="s">
        <v>34</v>
      </c>
      <c r="H9" s="143" t="s">
        <v>41</v>
      </c>
      <c r="I9" s="347"/>
    </row>
    <row r="10" spans="1:9" s="35" customFormat="1" ht="23.25" customHeight="1" thickBot="1" x14ac:dyDescent="0.25">
      <c r="A10" s="177" t="s">
        <v>42</v>
      </c>
      <c r="B10" s="178"/>
      <c r="C10" s="178"/>
      <c r="D10" s="178"/>
      <c r="E10" s="179"/>
      <c r="F10" s="180"/>
      <c r="G10" s="181"/>
      <c r="H10" s="180"/>
      <c r="I10" s="182"/>
    </row>
    <row r="11" spans="1:9" ht="24.95" customHeight="1" thickBot="1" x14ac:dyDescent="0.25">
      <c r="A11" s="335" t="s">
        <v>43</v>
      </c>
      <c r="B11" s="336"/>
      <c r="C11" s="336"/>
      <c r="D11" s="337"/>
      <c r="E11" s="173">
        <f>SUM(E12:E24)</f>
        <v>0</v>
      </c>
      <c r="F11" s="174">
        <f>SUM(F12:F24)</f>
        <v>0</v>
      </c>
      <c r="G11" s="175">
        <f>SUM(G12:G24)</f>
        <v>0</v>
      </c>
      <c r="H11" s="175">
        <f>SUM(H12:H24)</f>
        <v>0</v>
      </c>
      <c r="I11" s="173">
        <f>SUM(I12:I24)</f>
        <v>0</v>
      </c>
    </row>
    <row r="12" spans="1:9" s="42" customFormat="1" ht="15" customHeight="1" x14ac:dyDescent="0.25">
      <c r="A12" s="36" t="s">
        <v>67</v>
      </c>
      <c r="B12" s="37"/>
      <c r="C12" s="38"/>
      <c r="D12" s="39"/>
      <c r="E12" s="136">
        <f t="shared" ref="E12:E22" si="0">C12*D12</f>
        <v>0</v>
      </c>
      <c r="F12" s="40"/>
      <c r="G12" s="41"/>
      <c r="H12" s="144" t="s">
        <v>4</v>
      </c>
      <c r="I12" s="136">
        <f>F12+G12</f>
        <v>0</v>
      </c>
    </row>
    <row r="13" spans="1:9" ht="15" customHeight="1" x14ac:dyDescent="0.25">
      <c r="A13" s="43" t="s">
        <v>68</v>
      </c>
      <c r="B13" s="44"/>
      <c r="C13" s="45"/>
      <c r="D13" s="46"/>
      <c r="E13" s="136">
        <f t="shared" si="0"/>
        <v>0</v>
      </c>
      <c r="F13" s="47"/>
      <c r="G13" s="48"/>
      <c r="H13" s="144" t="s">
        <v>4</v>
      </c>
      <c r="I13" s="136">
        <f t="shared" ref="I13:I21" si="1">F13+G13</f>
        <v>0</v>
      </c>
    </row>
    <row r="14" spans="1:9" ht="15" customHeight="1" x14ac:dyDescent="0.25">
      <c r="A14" s="43" t="s">
        <v>69</v>
      </c>
      <c r="B14" s="44"/>
      <c r="C14" s="45"/>
      <c r="D14" s="46"/>
      <c r="E14" s="136">
        <f t="shared" si="0"/>
        <v>0</v>
      </c>
      <c r="F14" s="47"/>
      <c r="G14" s="48"/>
      <c r="H14" s="144" t="s">
        <v>4</v>
      </c>
      <c r="I14" s="136">
        <f t="shared" si="1"/>
        <v>0</v>
      </c>
    </row>
    <row r="15" spans="1:9" ht="15" customHeight="1" x14ac:dyDescent="0.25">
      <c r="A15" s="43" t="s">
        <v>70</v>
      </c>
      <c r="B15" s="44"/>
      <c r="C15" s="45"/>
      <c r="D15" s="46"/>
      <c r="E15" s="136">
        <f t="shared" si="0"/>
        <v>0</v>
      </c>
      <c r="F15" s="47"/>
      <c r="G15" s="48"/>
      <c r="H15" s="144" t="s">
        <v>4</v>
      </c>
      <c r="I15" s="136">
        <f t="shared" si="1"/>
        <v>0</v>
      </c>
    </row>
    <row r="16" spans="1:9" ht="15" customHeight="1" x14ac:dyDescent="0.25">
      <c r="A16" s="43" t="s">
        <v>71</v>
      </c>
      <c r="B16" s="44"/>
      <c r="C16" s="45"/>
      <c r="D16" s="46"/>
      <c r="E16" s="136">
        <f t="shared" si="0"/>
        <v>0</v>
      </c>
      <c r="F16" s="49"/>
      <c r="G16" s="48"/>
      <c r="H16" s="144" t="s">
        <v>4</v>
      </c>
      <c r="I16" s="136">
        <f t="shared" si="1"/>
        <v>0</v>
      </c>
    </row>
    <row r="17" spans="1:9" ht="15" customHeight="1" x14ac:dyDescent="0.25">
      <c r="A17" s="43" t="s">
        <v>72</v>
      </c>
      <c r="B17" s="44"/>
      <c r="C17" s="45"/>
      <c r="D17" s="46"/>
      <c r="E17" s="136">
        <f t="shared" si="0"/>
        <v>0</v>
      </c>
      <c r="F17" s="49"/>
      <c r="G17" s="48"/>
      <c r="H17" s="144" t="s">
        <v>4</v>
      </c>
      <c r="I17" s="136">
        <f t="shared" si="1"/>
        <v>0</v>
      </c>
    </row>
    <row r="18" spans="1:9" ht="15" customHeight="1" x14ac:dyDescent="0.25">
      <c r="A18" s="43" t="s">
        <v>73</v>
      </c>
      <c r="B18" s="44"/>
      <c r="C18" s="45"/>
      <c r="D18" s="46"/>
      <c r="E18" s="136">
        <f t="shared" si="0"/>
        <v>0</v>
      </c>
      <c r="F18" s="49"/>
      <c r="G18" s="48"/>
      <c r="H18" s="144" t="s">
        <v>4</v>
      </c>
      <c r="I18" s="136">
        <f t="shared" si="1"/>
        <v>0</v>
      </c>
    </row>
    <row r="19" spans="1:9" ht="15" customHeight="1" x14ac:dyDescent="0.25">
      <c r="A19" s="43" t="s">
        <v>74</v>
      </c>
      <c r="B19" s="44"/>
      <c r="C19" s="45"/>
      <c r="D19" s="46"/>
      <c r="E19" s="136">
        <f t="shared" si="0"/>
        <v>0</v>
      </c>
      <c r="F19" s="49"/>
      <c r="G19" s="48"/>
      <c r="H19" s="144" t="s">
        <v>4</v>
      </c>
      <c r="I19" s="136">
        <f t="shared" si="1"/>
        <v>0</v>
      </c>
    </row>
    <row r="20" spans="1:9" ht="15" customHeight="1" x14ac:dyDescent="0.25">
      <c r="A20" s="43" t="s">
        <v>75</v>
      </c>
      <c r="B20" s="44"/>
      <c r="C20" s="45"/>
      <c r="D20" s="46"/>
      <c r="E20" s="136">
        <f t="shared" si="0"/>
        <v>0</v>
      </c>
      <c r="F20" s="49"/>
      <c r="G20" s="48"/>
      <c r="H20" s="144" t="s">
        <v>4</v>
      </c>
      <c r="I20" s="136">
        <f t="shared" si="1"/>
        <v>0</v>
      </c>
    </row>
    <row r="21" spans="1:9" ht="15" customHeight="1" x14ac:dyDescent="0.25">
      <c r="A21" s="43" t="s">
        <v>105</v>
      </c>
      <c r="B21" s="44"/>
      <c r="C21" s="45"/>
      <c r="D21" s="46"/>
      <c r="E21" s="136">
        <f t="shared" si="0"/>
        <v>0</v>
      </c>
      <c r="F21" s="49"/>
      <c r="G21" s="48"/>
      <c r="H21" s="144" t="s">
        <v>4</v>
      </c>
      <c r="I21" s="136">
        <f t="shared" si="1"/>
        <v>0</v>
      </c>
    </row>
    <row r="22" spans="1:9" ht="15" customHeight="1" x14ac:dyDescent="0.25">
      <c r="A22" s="43" t="s">
        <v>106</v>
      </c>
      <c r="B22" s="44"/>
      <c r="C22" s="45"/>
      <c r="D22" s="46"/>
      <c r="E22" s="136">
        <f t="shared" si="0"/>
        <v>0</v>
      </c>
      <c r="F22" s="49"/>
      <c r="G22" s="48"/>
      <c r="H22" s="144" t="s">
        <v>4</v>
      </c>
      <c r="I22" s="136">
        <f>F22+G22</f>
        <v>0</v>
      </c>
    </row>
    <row r="23" spans="1:9" s="50" customFormat="1" ht="15" customHeight="1" x14ac:dyDescent="0.25">
      <c r="A23" s="148" t="s">
        <v>107</v>
      </c>
      <c r="B23" s="149" t="s">
        <v>4</v>
      </c>
      <c r="C23" s="150" t="s">
        <v>4</v>
      </c>
      <c r="D23" s="146" t="s">
        <v>4</v>
      </c>
      <c r="E23" s="136">
        <f>SUM(E12:E22)*0.8%</f>
        <v>0</v>
      </c>
      <c r="F23" s="151">
        <f>SUM(F12:F22)*0.8%</f>
        <v>0</v>
      </c>
      <c r="G23" s="152">
        <f>SUM(G12:G22)*0.8%</f>
        <v>0</v>
      </c>
      <c r="H23" s="144" t="s">
        <v>4</v>
      </c>
      <c r="I23" s="136">
        <f t="shared" ref="I23:I24" si="2">F23+G23</f>
        <v>0</v>
      </c>
    </row>
    <row r="24" spans="1:9" ht="15" customHeight="1" thickBot="1" x14ac:dyDescent="0.3">
      <c r="A24" s="153" t="s">
        <v>108</v>
      </c>
      <c r="B24" s="154" t="s">
        <v>4</v>
      </c>
      <c r="C24" s="155" t="s">
        <v>4</v>
      </c>
      <c r="D24" s="156" t="s">
        <v>4</v>
      </c>
      <c r="E24" s="137">
        <f>SUM(E12:E22)*33%</f>
        <v>0</v>
      </c>
      <c r="F24" s="157">
        <f>SUM(F12:F22)*33%</f>
        <v>0</v>
      </c>
      <c r="G24" s="158">
        <f>SUM(G12:G22)*33%</f>
        <v>0</v>
      </c>
      <c r="H24" s="145" t="s">
        <v>4</v>
      </c>
      <c r="I24" s="136">
        <f t="shared" si="2"/>
        <v>0</v>
      </c>
    </row>
    <row r="25" spans="1:9" ht="30" customHeight="1" thickBot="1" x14ac:dyDescent="0.25">
      <c r="A25" s="335" t="s">
        <v>44</v>
      </c>
      <c r="B25" s="336"/>
      <c r="C25" s="336"/>
      <c r="D25" s="337"/>
      <c r="E25" s="173">
        <f>SUM(E26:E37)</f>
        <v>0</v>
      </c>
      <c r="F25" s="174">
        <f>SUM(F26:F33)</f>
        <v>0</v>
      </c>
      <c r="G25" s="175">
        <f>SUM(G26:G33)</f>
        <v>0</v>
      </c>
      <c r="H25" s="175">
        <f>SUM(H34:H37)</f>
        <v>0</v>
      </c>
      <c r="I25" s="173">
        <f>SUM(I26:I37)</f>
        <v>0</v>
      </c>
    </row>
    <row r="26" spans="1:9" ht="15" customHeight="1" x14ac:dyDescent="0.25">
      <c r="A26" s="51" t="s">
        <v>76</v>
      </c>
      <c r="B26" s="37"/>
      <c r="C26" s="38"/>
      <c r="D26" s="39"/>
      <c r="E26" s="136">
        <f t="shared" ref="E26:E55" si="3">C26*D26</f>
        <v>0</v>
      </c>
      <c r="F26" s="40"/>
      <c r="G26" s="41"/>
      <c r="H26" s="144" t="s">
        <v>4</v>
      </c>
      <c r="I26" s="136">
        <f>F26+G26</f>
        <v>0</v>
      </c>
    </row>
    <row r="27" spans="1:9" ht="15" customHeight="1" x14ac:dyDescent="0.25">
      <c r="A27" s="51" t="s">
        <v>77</v>
      </c>
      <c r="B27" s="52"/>
      <c r="C27" s="53"/>
      <c r="D27" s="54"/>
      <c r="E27" s="136">
        <f t="shared" si="3"/>
        <v>0</v>
      </c>
      <c r="F27" s="40"/>
      <c r="G27" s="41"/>
      <c r="H27" s="144" t="s">
        <v>4</v>
      </c>
      <c r="I27" s="136">
        <f t="shared" ref="I27:I33" si="4">F27+G27</f>
        <v>0</v>
      </c>
    </row>
    <row r="28" spans="1:9" ht="15" customHeight="1" x14ac:dyDescent="0.25">
      <c r="A28" s="51" t="s">
        <v>78</v>
      </c>
      <c r="B28" s="52"/>
      <c r="C28" s="53"/>
      <c r="D28" s="54"/>
      <c r="E28" s="136">
        <f t="shared" si="3"/>
        <v>0</v>
      </c>
      <c r="F28" s="40"/>
      <c r="G28" s="41"/>
      <c r="H28" s="144" t="s">
        <v>4</v>
      </c>
      <c r="I28" s="136">
        <f t="shared" si="4"/>
        <v>0</v>
      </c>
    </row>
    <row r="29" spans="1:9" ht="15" customHeight="1" x14ac:dyDescent="0.25">
      <c r="A29" s="51" t="s">
        <v>79</v>
      </c>
      <c r="B29" s="52"/>
      <c r="C29" s="53"/>
      <c r="D29" s="54"/>
      <c r="E29" s="136">
        <f t="shared" si="3"/>
        <v>0</v>
      </c>
      <c r="F29" s="40"/>
      <c r="G29" s="41"/>
      <c r="H29" s="144" t="s">
        <v>4</v>
      </c>
      <c r="I29" s="136">
        <f t="shared" si="4"/>
        <v>0</v>
      </c>
    </row>
    <row r="30" spans="1:9" ht="15" customHeight="1" x14ac:dyDescent="0.25">
      <c r="A30" s="51" t="s">
        <v>80</v>
      </c>
      <c r="B30" s="52"/>
      <c r="C30" s="53"/>
      <c r="D30" s="54"/>
      <c r="E30" s="136">
        <f t="shared" si="3"/>
        <v>0</v>
      </c>
      <c r="F30" s="40"/>
      <c r="G30" s="41"/>
      <c r="H30" s="144" t="s">
        <v>4</v>
      </c>
      <c r="I30" s="136">
        <f t="shared" si="4"/>
        <v>0</v>
      </c>
    </row>
    <row r="31" spans="1:9" ht="15" customHeight="1" x14ac:dyDescent="0.25">
      <c r="A31" s="51" t="s">
        <v>81</v>
      </c>
      <c r="B31" s="52"/>
      <c r="C31" s="53"/>
      <c r="D31" s="54"/>
      <c r="E31" s="136">
        <f t="shared" si="3"/>
        <v>0</v>
      </c>
      <c r="F31" s="40"/>
      <c r="G31" s="41"/>
      <c r="H31" s="144" t="s">
        <v>4</v>
      </c>
      <c r="I31" s="136">
        <f t="shared" si="4"/>
        <v>0</v>
      </c>
    </row>
    <row r="32" spans="1:9" ht="15" customHeight="1" x14ac:dyDescent="0.25">
      <c r="A32" s="159" t="s">
        <v>45</v>
      </c>
      <c r="B32" s="160" t="s">
        <v>4</v>
      </c>
      <c r="C32" s="161" t="s">
        <v>4</v>
      </c>
      <c r="D32" s="162" t="s">
        <v>4</v>
      </c>
      <c r="E32" s="138">
        <f>SUM(E26:E31)*0.8%</f>
        <v>0</v>
      </c>
      <c r="F32" s="163">
        <f>SUM(F26:F31)*0.8%</f>
        <v>0</v>
      </c>
      <c r="G32" s="164">
        <f>SUM(G26:G31)*0.8%</f>
        <v>0</v>
      </c>
      <c r="H32" s="146" t="s">
        <v>4</v>
      </c>
      <c r="I32" s="147">
        <f t="shared" si="4"/>
        <v>0</v>
      </c>
    </row>
    <row r="33" spans="1:9" ht="15" customHeight="1" x14ac:dyDescent="0.25">
      <c r="A33" s="165" t="s">
        <v>46</v>
      </c>
      <c r="B33" s="166" t="s">
        <v>4</v>
      </c>
      <c r="C33" s="167" t="s">
        <v>4</v>
      </c>
      <c r="D33" s="168" t="s">
        <v>4</v>
      </c>
      <c r="E33" s="139">
        <f>SUM(E26:E31)*33%</f>
        <v>0</v>
      </c>
      <c r="F33" s="163">
        <f>SUM(F26:F31)*33%</f>
        <v>0</v>
      </c>
      <c r="G33" s="164">
        <f>SUM(G26:G31)*33%</f>
        <v>0</v>
      </c>
      <c r="H33" s="146" t="s">
        <v>4</v>
      </c>
      <c r="I33" s="136">
        <f t="shared" si="4"/>
        <v>0</v>
      </c>
    </row>
    <row r="34" spans="1:9" ht="15" customHeight="1" x14ac:dyDescent="0.25">
      <c r="A34" s="55" t="s">
        <v>47</v>
      </c>
      <c r="B34" s="56"/>
      <c r="C34" s="57"/>
      <c r="D34" s="58"/>
      <c r="E34" s="139">
        <f>C34*D34</f>
        <v>0</v>
      </c>
      <c r="F34" s="169" t="s">
        <v>4</v>
      </c>
      <c r="G34" s="152" t="s">
        <v>4</v>
      </c>
      <c r="H34" s="59"/>
      <c r="I34" s="139">
        <f>H34</f>
        <v>0</v>
      </c>
    </row>
    <row r="35" spans="1:9" ht="15" customHeight="1" x14ac:dyDescent="0.25">
      <c r="A35" s="55" t="s">
        <v>48</v>
      </c>
      <c r="B35" s="56"/>
      <c r="C35" s="57"/>
      <c r="D35" s="58"/>
      <c r="E35" s="139">
        <f t="shared" ref="E35:E37" si="5">C35*D35</f>
        <v>0</v>
      </c>
      <c r="F35" s="169" t="s">
        <v>4</v>
      </c>
      <c r="G35" s="152" t="s">
        <v>4</v>
      </c>
      <c r="H35" s="59"/>
      <c r="I35" s="139">
        <f t="shared" ref="I35:I37" si="6">H35</f>
        <v>0</v>
      </c>
    </row>
    <row r="36" spans="1:9" ht="15" customHeight="1" x14ac:dyDescent="0.25">
      <c r="A36" s="55" t="s">
        <v>82</v>
      </c>
      <c r="B36" s="56"/>
      <c r="C36" s="57"/>
      <c r="D36" s="58"/>
      <c r="E36" s="139">
        <f t="shared" si="5"/>
        <v>0</v>
      </c>
      <c r="F36" s="169" t="s">
        <v>4</v>
      </c>
      <c r="G36" s="152" t="s">
        <v>4</v>
      </c>
      <c r="H36" s="59"/>
      <c r="I36" s="139">
        <f t="shared" si="6"/>
        <v>0</v>
      </c>
    </row>
    <row r="37" spans="1:9" ht="15" customHeight="1" thickBot="1" x14ac:dyDescent="0.3">
      <c r="A37" s="55" t="s">
        <v>83</v>
      </c>
      <c r="B37" s="56"/>
      <c r="C37" s="57"/>
      <c r="D37" s="58"/>
      <c r="E37" s="139">
        <f t="shared" si="5"/>
        <v>0</v>
      </c>
      <c r="F37" s="170" t="s">
        <v>4</v>
      </c>
      <c r="G37" s="171" t="s">
        <v>4</v>
      </c>
      <c r="H37" s="60"/>
      <c r="I37" s="139">
        <f t="shared" si="6"/>
        <v>0</v>
      </c>
    </row>
    <row r="38" spans="1:9" ht="30" customHeight="1" thickBot="1" x14ac:dyDescent="0.25">
      <c r="A38" s="335" t="s">
        <v>49</v>
      </c>
      <c r="B38" s="338"/>
      <c r="C38" s="338"/>
      <c r="D38" s="339"/>
      <c r="E38" s="173">
        <f>SUM(E39:E55)</f>
        <v>0</v>
      </c>
      <c r="F38" s="174">
        <f>SUM(F39:F55)</f>
        <v>0</v>
      </c>
      <c r="G38" s="175">
        <f>SUM(G39:G55)</f>
        <v>0</v>
      </c>
      <c r="H38" s="176">
        <f>SUM(H39:H55)</f>
        <v>0</v>
      </c>
      <c r="I38" s="173">
        <f>SUM(I39:I55)</f>
        <v>0</v>
      </c>
    </row>
    <row r="39" spans="1:9" ht="15" customHeight="1" x14ac:dyDescent="0.25">
      <c r="A39" s="61" t="s">
        <v>84</v>
      </c>
      <c r="B39" s="52"/>
      <c r="C39" s="53"/>
      <c r="D39" s="54"/>
      <c r="E39" s="136">
        <f t="shared" si="3"/>
        <v>0</v>
      </c>
      <c r="F39" s="40"/>
      <c r="G39" s="41"/>
      <c r="H39" s="144" t="s">
        <v>4</v>
      </c>
      <c r="I39" s="136">
        <f>F39+G39</f>
        <v>0</v>
      </c>
    </row>
    <row r="40" spans="1:9" ht="15" customHeight="1" x14ac:dyDescent="0.25">
      <c r="A40" s="61" t="s">
        <v>85</v>
      </c>
      <c r="B40" s="52"/>
      <c r="C40" s="53"/>
      <c r="D40" s="54"/>
      <c r="E40" s="136">
        <f t="shared" si="3"/>
        <v>0</v>
      </c>
      <c r="F40" s="40"/>
      <c r="G40" s="41"/>
      <c r="H40" s="144" t="s">
        <v>4</v>
      </c>
      <c r="I40" s="136">
        <f t="shared" ref="I40:I55" si="7">F40+G40</f>
        <v>0</v>
      </c>
    </row>
    <row r="41" spans="1:9" ht="15" customHeight="1" x14ac:dyDescent="0.25">
      <c r="A41" s="61" t="s">
        <v>86</v>
      </c>
      <c r="B41" s="52"/>
      <c r="C41" s="53"/>
      <c r="D41" s="54"/>
      <c r="E41" s="136">
        <f t="shared" si="3"/>
        <v>0</v>
      </c>
      <c r="F41" s="40"/>
      <c r="G41" s="41"/>
      <c r="H41" s="144" t="s">
        <v>4</v>
      </c>
      <c r="I41" s="136">
        <f t="shared" si="7"/>
        <v>0</v>
      </c>
    </row>
    <row r="42" spans="1:9" ht="15" customHeight="1" x14ac:dyDescent="0.25">
      <c r="A42" s="61" t="s">
        <v>87</v>
      </c>
      <c r="B42" s="52"/>
      <c r="C42" s="53"/>
      <c r="D42" s="54"/>
      <c r="E42" s="136">
        <f t="shared" si="3"/>
        <v>0</v>
      </c>
      <c r="F42" s="40"/>
      <c r="G42" s="41"/>
      <c r="H42" s="144" t="s">
        <v>4</v>
      </c>
      <c r="I42" s="136">
        <f t="shared" si="7"/>
        <v>0</v>
      </c>
    </row>
    <row r="43" spans="1:9" ht="15" customHeight="1" x14ac:dyDescent="0.25">
      <c r="A43" s="61" t="s">
        <v>88</v>
      </c>
      <c r="B43" s="52"/>
      <c r="C43" s="53"/>
      <c r="D43" s="54"/>
      <c r="E43" s="136">
        <f t="shared" si="3"/>
        <v>0</v>
      </c>
      <c r="F43" s="40"/>
      <c r="G43" s="41"/>
      <c r="H43" s="144" t="s">
        <v>4</v>
      </c>
      <c r="I43" s="136">
        <f t="shared" si="7"/>
        <v>0</v>
      </c>
    </row>
    <row r="44" spans="1:9" ht="15" customHeight="1" x14ac:dyDescent="0.25">
      <c r="A44" s="61" t="s">
        <v>89</v>
      </c>
      <c r="B44" s="52"/>
      <c r="C44" s="53"/>
      <c r="D44" s="54"/>
      <c r="E44" s="136">
        <f t="shared" si="3"/>
        <v>0</v>
      </c>
      <c r="F44" s="40"/>
      <c r="G44" s="41"/>
      <c r="H44" s="144" t="s">
        <v>4</v>
      </c>
      <c r="I44" s="136">
        <f t="shared" si="7"/>
        <v>0</v>
      </c>
    </row>
    <row r="45" spans="1:9" ht="15" customHeight="1" x14ac:dyDescent="0.25">
      <c r="A45" s="62" t="s">
        <v>90</v>
      </c>
      <c r="B45" s="52"/>
      <c r="C45" s="53"/>
      <c r="D45" s="54"/>
      <c r="E45" s="136">
        <f t="shared" si="3"/>
        <v>0</v>
      </c>
      <c r="F45" s="40"/>
      <c r="G45" s="41"/>
      <c r="H45" s="144" t="s">
        <v>4</v>
      </c>
      <c r="I45" s="136">
        <f t="shared" si="7"/>
        <v>0</v>
      </c>
    </row>
    <row r="46" spans="1:9" ht="15" customHeight="1" x14ac:dyDescent="0.25">
      <c r="A46" s="63" t="s">
        <v>91</v>
      </c>
      <c r="B46" s="52"/>
      <c r="C46" s="53"/>
      <c r="D46" s="54"/>
      <c r="E46" s="136">
        <f t="shared" si="3"/>
        <v>0</v>
      </c>
      <c r="F46" s="40"/>
      <c r="G46" s="41"/>
      <c r="H46" s="144" t="s">
        <v>4</v>
      </c>
      <c r="I46" s="136">
        <f t="shared" si="7"/>
        <v>0</v>
      </c>
    </row>
    <row r="47" spans="1:9" ht="15" customHeight="1" x14ac:dyDescent="0.25">
      <c r="A47" s="63" t="s">
        <v>92</v>
      </c>
      <c r="B47" s="52"/>
      <c r="C47" s="53"/>
      <c r="D47" s="54"/>
      <c r="E47" s="136">
        <f t="shared" si="3"/>
        <v>0</v>
      </c>
      <c r="F47" s="40"/>
      <c r="G47" s="41"/>
      <c r="H47" s="144" t="s">
        <v>4</v>
      </c>
      <c r="I47" s="136">
        <f t="shared" si="7"/>
        <v>0</v>
      </c>
    </row>
    <row r="48" spans="1:9" ht="15" customHeight="1" x14ac:dyDescent="0.25">
      <c r="A48" s="62" t="s">
        <v>109</v>
      </c>
      <c r="B48" s="52"/>
      <c r="C48" s="53"/>
      <c r="D48" s="54"/>
      <c r="E48" s="136">
        <f t="shared" si="3"/>
        <v>0</v>
      </c>
      <c r="F48" s="40"/>
      <c r="G48" s="41"/>
      <c r="H48" s="144" t="s">
        <v>4</v>
      </c>
      <c r="I48" s="136">
        <f t="shared" si="7"/>
        <v>0</v>
      </c>
    </row>
    <row r="49" spans="1:9" ht="15" customHeight="1" x14ac:dyDescent="0.25">
      <c r="A49" s="61" t="s">
        <v>110</v>
      </c>
      <c r="B49" s="52"/>
      <c r="C49" s="53"/>
      <c r="D49" s="54"/>
      <c r="E49" s="136">
        <f t="shared" si="3"/>
        <v>0</v>
      </c>
      <c r="F49" s="40"/>
      <c r="G49" s="41"/>
      <c r="H49" s="144" t="s">
        <v>4</v>
      </c>
      <c r="I49" s="136">
        <f t="shared" si="7"/>
        <v>0</v>
      </c>
    </row>
    <row r="50" spans="1:9" ht="15" customHeight="1" x14ac:dyDescent="0.25">
      <c r="A50" s="61" t="s">
        <v>111</v>
      </c>
      <c r="B50" s="52"/>
      <c r="C50" s="53"/>
      <c r="D50" s="54"/>
      <c r="E50" s="136">
        <f t="shared" si="3"/>
        <v>0</v>
      </c>
      <c r="F50" s="40"/>
      <c r="G50" s="41"/>
      <c r="H50" s="144" t="s">
        <v>4</v>
      </c>
      <c r="I50" s="136">
        <f t="shared" si="7"/>
        <v>0</v>
      </c>
    </row>
    <row r="51" spans="1:9" ht="15" customHeight="1" x14ac:dyDescent="0.25">
      <c r="A51" s="61" t="s">
        <v>112</v>
      </c>
      <c r="B51" s="52"/>
      <c r="C51" s="53"/>
      <c r="D51" s="54"/>
      <c r="E51" s="136">
        <f t="shared" si="3"/>
        <v>0</v>
      </c>
      <c r="F51" s="40"/>
      <c r="G51" s="41"/>
      <c r="H51" s="144" t="s">
        <v>4</v>
      </c>
      <c r="I51" s="136">
        <f t="shared" si="7"/>
        <v>0</v>
      </c>
    </row>
    <row r="52" spans="1:9" ht="15" customHeight="1" x14ac:dyDescent="0.25">
      <c r="A52" s="61" t="s">
        <v>113</v>
      </c>
      <c r="B52" s="52"/>
      <c r="C52" s="53"/>
      <c r="D52" s="54"/>
      <c r="E52" s="136">
        <f t="shared" si="3"/>
        <v>0</v>
      </c>
      <c r="F52" s="40"/>
      <c r="G52" s="41"/>
      <c r="H52" s="144" t="s">
        <v>4</v>
      </c>
      <c r="I52" s="136">
        <f t="shared" si="7"/>
        <v>0</v>
      </c>
    </row>
    <row r="53" spans="1:9" ht="15" customHeight="1" x14ac:dyDescent="0.25">
      <c r="A53" s="61" t="s">
        <v>114</v>
      </c>
      <c r="B53" s="52"/>
      <c r="C53" s="53"/>
      <c r="D53" s="54"/>
      <c r="E53" s="136">
        <f t="shared" si="3"/>
        <v>0</v>
      </c>
      <c r="F53" s="40"/>
      <c r="G53" s="41"/>
      <c r="H53" s="144" t="s">
        <v>4</v>
      </c>
      <c r="I53" s="136">
        <f t="shared" si="7"/>
        <v>0</v>
      </c>
    </row>
    <row r="54" spans="1:9" ht="15" customHeight="1" x14ac:dyDescent="0.25">
      <c r="A54" s="61" t="s">
        <v>115</v>
      </c>
      <c r="B54" s="52"/>
      <c r="C54" s="53"/>
      <c r="D54" s="54"/>
      <c r="E54" s="136">
        <f t="shared" si="3"/>
        <v>0</v>
      </c>
      <c r="F54" s="40"/>
      <c r="G54" s="41"/>
      <c r="H54" s="144" t="s">
        <v>4</v>
      </c>
      <c r="I54" s="136">
        <f t="shared" si="7"/>
        <v>0</v>
      </c>
    </row>
    <row r="55" spans="1:9" ht="15" customHeight="1" thickBot="1" x14ac:dyDescent="0.3">
      <c r="A55" s="61" t="s">
        <v>116</v>
      </c>
      <c r="B55" s="52"/>
      <c r="C55" s="53"/>
      <c r="D55" s="54"/>
      <c r="E55" s="136">
        <f t="shared" si="3"/>
        <v>0</v>
      </c>
      <c r="F55" s="40"/>
      <c r="G55" s="41"/>
      <c r="H55" s="144" t="s">
        <v>4</v>
      </c>
      <c r="I55" s="136">
        <f t="shared" si="7"/>
        <v>0</v>
      </c>
    </row>
    <row r="56" spans="1:9" ht="30" customHeight="1" thickBot="1" x14ac:dyDescent="0.25">
      <c r="A56" s="327" t="s">
        <v>50</v>
      </c>
      <c r="B56" s="333"/>
      <c r="C56" s="333"/>
      <c r="D56" s="334"/>
      <c r="E56" s="183">
        <f>SUM(E57:E65)</f>
        <v>0</v>
      </c>
      <c r="F56" s="184">
        <f>SUM(F57:F65)</f>
        <v>0</v>
      </c>
      <c r="G56" s="185">
        <f>SUM(G57:G65)</f>
        <v>0</v>
      </c>
      <c r="H56" s="185">
        <f>SUM(H57:H65)</f>
        <v>0</v>
      </c>
      <c r="I56" s="183">
        <f>SUM(I57:I65)</f>
        <v>0</v>
      </c>
    </row>
    <row r="57" spans="1:9" ht="15" customHeight="1" x14ac:dyDescent="0.25">
      <c r="A57" s="65" t="s">
        <v>93</v>
      </c>
      <c r="B57" s="37"/>
      <c r="C57" s="38"/>
      <c r="D57" s="66"/>
      <c r="E57" s="140">
        <f t="shared" ref="E57:E65" si="8">C57*D57</f>
        <v>0</v>
      </c>
      <c r="F57" s="67"/>
      <c r="G57" s="41"/>
      <c r="H57" s="144" t="s">
        <v>4</v>
      </c>
      <c r="I57" s="140">
        <f>F57+G57</f>
        <v>0</v>
      </c>
    </row>
    <row r="58" spans="1:9" ht="15" customHeight="1" x14ac:dyDescent="0.25">
      <c r="A58" s="62" t="s">
        <v>94</v>
      </c>
      <c r="B58" s="44"/>
      <c r="C58" s="45"/>
      <c r="D58" s="68"/>
      <c r="E58" s="136">
        <f t="shared" si="8"/>
        <v>0</v>
      </c>
      <c r="F58" s="69"/>
      <c r="G58" s="48"/>
      <c r="H58" s="144" t="s">
        <v>4</v>
      </c>
      <c r="I58" s="139">
        <f t="shared" ref="I58:I65" si="9">F58+G58</f>
        <v>0</v>
      </c>
    </row>
    <row r="59" spans="1:9" s="70" customFormat="1" ht="15" customHeight="1" x14ac:dyDescent="0.25">
      <c r="A59" s="62" t="s">
        <v>95</v>
      </c>
      <c r="B59" s="44"/>
      <c r="C59" s="45"/>
      <c r="D59" s="68"/>
      <c r="E59" s="136">
        <f t="shared" si="8"/>
        <v>0</v>
      </c>
      <c r="F59" s="69"/>
      <c r="G59" s="48"/>
      <c r="H59" s="144" t="s">
        <v>4</v>
      </c>
      <c r="I59" s="139">
        <f t="shared" si="9"/>
        <v>0</v>
      </c>
    </row>
    <row r="60" spans="1:9" s="70" customFormat="1" ht="15" customHeight="1" x14ac:dyDescent="0.25">
      <c r="A60" s="62" t="s">
        <v>96</v>
      </c>
      <c r="B60" s="44"/>
      <c r="C60" s="45"/>
      <c r="D60" s="68"/>
      <c r="E60" s="136">
        <f t="shared" si="8"/>
        <v>0</v>
      </c>
      <c r="F60" s="69"/>
      <c r="G60" s="48"/>
      <c r="H60" s="144" t="s">
        <v>4</v>
      </c>
      <c r="I60" s="139">
        <f t="shared" si="9"/>
        <v>0</v>
      </c>
    </row>
    <row r="61" spans="1:9" s="70" customFormat="1" ht="15" customHeight="1" x14ac:dyDescent="0.25">
      <c r="A61" s="62" t="s">
        <v>97</v>
      </c>
      <c r="B61" s="44"/>
      <c r="C61" s="45"/>
      <c r="D61" s="68"/>
      <c r="E61" s="136">
        <f t="shared" si="8"/>
        <v>0</v>
      </c>
      <c r="F61" s="69"/>
      <c r="G61" s="48"/>
      <c r="H61" s="144" t="s">
        <v>4</v>
      </c>
      <c r="I61" s="139">
        <f t="shared" si="9"/>
        <v>0</v>
      </c>
    </row>
    <row r="62" spans="1:9" s="70" customFormat="1" ht="15" customHeight="1" x14ac:dyDescent="0.25">
      <c r="A62" s="62" t="s">
        <v>98</v>
      </c>
      <c r="B62" s="44"/>
      <c r="C62" s="45"/>
      <c r="D62" s="68"/>
      <c r="E62" s="136">
        <f t="shared" si="8"/>
        <v>0</v>
      </c>
      <c r="F62" s="69"/>
      <c r="G62" s="48"/>
      <c r="H62" s="144" t="s">
        <v>4</v>
      </c>
      <c r="I62" s="139">
        <f t="shared" si="9"/>
        <v>0</v>
      </c>
    </row>
    <row r="63" spans="1:9" ht="15" customHeight="1" x14ac:dyDescent="0.25">
      <c r="A63" s="62" t="s">
        <v>99</v>
      </c>
      <c r="B63" s="44"/>
      <c r="C63" s="45"/>
      <c r="D63" s="68"/>
      <c r="E63" s="136">
        <f t="shared" si="8"/>
        <v>0</v>
      </c>
      <c r="F63" s="69"/>
      <c r="G63" s="48"/>
      <c r="H63" s="144" t="s">
        <v>4</v>
      </c>
      <c r="I63" s="139">
        <f t="shared" si="9"/>
        <v>0</v>
      </c>
    </row>
    <row r="64" spans="1:9" ht="15" customHeight="1" x14ac:dyDescent="0.25">
      <c r="A64" s="62" t="s">
        <v>100</v>
      </c>
      <c r="B64" s="44"/>
      <c r="C64" s="45"/>
      <c r="D64" s="68"/>
      <c r="E64" s="136">
        <f t="shared" si="8"/>
        <v>0</v>
      </c>
      <c r="F64" s="69"/>
      <c r="G64" s="48"/>
      <c r="H64" s="144" t="s">
        <v>4</v>
      </c>
      <c r="I64" s="139">
        <f t="shared" si="9"/>
        <v>0</v>
      </c>
    </row>
    <row r="65" spans="1:9" ht="15" customHeight="1" thickBot="1" x14ac:dyDescent="0.3">
      <c r="A65" s="63" t="s">
        <v>101</v>
      </c>
      <c r="B65" s="56"/>
      <c r="C65" s="57"/>
      <c r="D65" s="71"/>
      <c r="E65" s="137">
        <f t="shared" si="8"/>
        <v>0</v>
      </c>
      <c r="F65" s="72"/>
      <c r="G65" s="64"/>
      <c r="H65" s="144" t="s">
        <v>4</v>
      </c>
      <c r="I65" s="172">
        <f t="shared" si="9"/>
        <v>0</v>
      </c>
    </row>
    <row r="66" spans="1:9" ht="17.25" customHeight="1" thickBot="1" x14ac:dyDescent="0.25">
      <c r="A66" s="324" t="s">
        <v>51</v>
      </c>
      <c r="B66" s="325"/>
      <c r="C66" s="325"/>
      <c r="D66" s="326"/>
      <c r="E66" s="119">
        <f>E56+E38+E25+E11</f>
        <v>0</v>
      </c>
      <c r="F66" s="119">
        <f>F56+F38+F25+F11</f>
        <v>0</v>
      </c>
      <c r="G66" s="119">
        <f>G56+G38+G25+G11</f>
        <v>0</v>
      </c>
      <c r="H66" s="119">
        <f>H56+H38+H25+H11</f>
        <v>0</v>
      </c>
      <c r="I66" s="119">
        <f>I56+I38+I25+I11</f>
        <v>0</v>
      </c>
    </row>
    <row r="67" spans="1:9" ht="30" customHeight="1" thickBot="1" x14ac:dyDescent="0.25">
      <c r="A67" s="327" t="s">
        <v>123</v>
      </c>
      <c r="B67" s="328"/>
      <c r="C67" s="328"/>
      <c r="D67" s="329"/>
      <c r="E67" s="183">
        <f>F67</f>
        <v>0</v>
      </c>
      <c r="F67" s="73"/>
      <c r="G67" s="185" t="s">
        <v>4</v>
      </c>
      <c r="H67" s="186" t="s">
        <v>4</v>
      </c>
      <c r="I67" s="183">
        <f>F67</f>
        <v>0</v>
      </c>
    </row>
    <row r="68" spans="1:9" ht="20.100000000000001" customHeight="1" thickBot="1" x14ac:dyDescent="0.25">
      <c r="A68" s="330" t="s">
        <v>52</v>
      </c>
      <c r="B68" s="331"/>
      <c r="C68" s="331"/>
      <c r="D68" s="332"/>
      <c r="E68" s="120" t="s">
        <v>4</v>
      </c>
      <c r="F68" s="133">
        <f>IFERROR(F67/E11,0)</f>
        <v>0</v>
      </c>
      <c r="G68" s="124" t="s">
        <v>4</v>
      </c>
      <c r="H68" s="125" t="s">
        <v>4</v>
      </c>
      <c r="I68" s="120" t="s">
        <v>4</v>
      </c>
    </row>
    <row r="69" spans="1:9" ht="20.100000000000001" customHeight="1" thickBot="1" x14ac:dyDescent="0.25">
      <c r="A69" s="383" t="s">
        <v>53</v>
      </c>
      <c r="B69" s="384"/>
      <c r="C69" s="384"/>
      <c r="D69" s="385"/>
      <c r="E69" s="121">
        <f>E67+E56+E25+E11+E38</f>
        <v>0</v>
      </c>
      <c r="F69" s="121">
        <f>F67+F56+F25+F11+F38</f>
        <v>0</v>
      </c>
      <c r="G69" s="121">
        <f>G56+G25+G11+G38</f>
        <v>0</v>
      </c>
      <c r="H69" s="121">
        <f>H56+H25+H11+H38</f>
        <v>0</v>
      </c>
      <c r="I69" s="121">
        <f>I67+I56+I25+I11+I38</f>
        <v>0</v>
      </c>
    </row>
    <row r="70" spans="1:9" ht="20.100000000000001" customHeight="1" x14ac:dyDescent="0.2">
      <c r="A70" s="351" t="s">
        <v>54</v>
      </c>
      <c r="B70" s="352"/>
      <c r="C70" s="352"/>
      <c r="D70" s="353"/>
      <c r="E70" s="122"/>
      <c r="F70" s="134"/>
      <c r="G70" s="126"/>
      <c r="H70" s="127"/>
      <c r="I70" s="128">
        <f>G69+H69</f>
        <v>0</v>
      </c>
    </row>
    <row r="71" spans="1:9" ht="20.100000000000001" customHeight="1" thickBot="1" x14ac:dyDescent="0.25">
      <c r="A71" s="354" t="s">
        <v>55</v>
      </c>
      <c r="B71" s="355"/>
      <c r="C71" s="355"/>
      <c r="D71" s="356"/>
      <c r="E71" s="122"/>
      <c r="F71" s="135"/>
      <c r="G71" s="129">
        <f>IFERROR(G69/I70,0)</f>
        <v>0</v>
      </c>
      <c r="H71" s="129">
        <f>IFERROR(H69/I70,0)</f>
        <v>0</v>
      </c>
      <c r="I71" s="130">
        <f>IFERROR(I70/I70,0)</f>
        <v>0</v>
      </c>
    </row>
    <row r="72" spans="1:9" ht="20.100000000000001" customHeight="1" thickBot="1" x14ac:dyDescent="0.25">
      <c r="A72" s="348" t="s">
        <v>60</v>
      </c>
      <c r="B72" s="349"/>
      <c r="C72" s="349"/>
      <c r="D72" s="350"/>
      <c r="E72" s="123">
        <v>1</v>
      </c>
      <c r="F72" s="131">
        <f>IFERROR(F69/E69,0)</f>
        <v>0</v>
      </c>
      <c r="G72" s="131">
        <f>IFERROR(G69/E69,0)</f>
        <v>0</v>
      </c>
      <c r="H72" s="131">
        <f>IFERROR(H69/E69,0)</f>
        <v>0</v>
      </c>
      <c r="I72" s="132">
        <f>IFERROR(I69/E69,0)</f>
        <v>0</v>
      </c>
    </row>
  </sheetData>
  <sheetProtection algorithmName="SHA-512" hashValue="ArbSNMTb6SMr1s31J2HNv9Hy2sGlQvrdPXrrzVecJ5MRdS7LXPVgEXFf3Lu3dhcK5CI7wu2vQt73PnWoPeFudw==" saltValue="gbx0UKSAFzByd7WY1wU/oA==" spinCount="100000" sheet="1" insertRows="0"/>
  <protectedRanges>
    <protectedRange sqref="B2:I3 B5 G5 A12:D22 F12:G22 A26:D31 F26:G31 H34:H37 A34:D37 F39:G55 A57:D65 F57:G65 F67 A39:D55" name="Range1"/>
  </protectedRanges>
  <mergeCells count="28">
    <mergeCell ref="A72:D72"/>
    <mergeCell ref="A70:D70"/>
    <mergeCell ref="A71:D71"/>
    <mergeCell ref="A1:I1"/>
    <mergeCell ref="B4:I4"/>
    <mergeCell ref="E5:F5"/>
    <mergeCell ref="G5:I5"/>
    <mergeCell ref="A6:E6"/>
    <mergeCell ref="F6:I6"/>
    <mergeCell ref="A7:A9"/>
    <mergeCell ref="B7:B9"/>
    <mergeCell ref="C7:C9"/>
    <mergeCell ref="D7:D9"/>
    <mergeCell ref="E7:E9"/>
    <mergeCell ref="F7:F9"/>
    <mergeCell ref="A69:D69"/>
    <mergeCell ref="B2:I2"/>
    <mergeCell ref="B3:I3"/>
    <mergeCell ref="B5:D5"/>
    <mergeCell ref="G7:H8"/>
    <mergeCell ref="I7:I9"/>
    <mergeCell ref="A66:D66"/>
    <mergeCell ref="A67:D67"/>
    <mergeCell ref="A68:D68"/>
    <mergeCell ref="A56:D56"/>
    <mergeCell ref="A11:D11"/>
    <mergeCell ref="A25:D25"/>
    <mergeCell ref="A38:D38"/>
  </mergeCells>
  <phoneticPr fontId="3" type="noConversion"/>
  <conditionalFormatting sqref="I66 I39:I56">
    <cfRule type="expression" dxfId="61" priority="6" stopIfTrue="1">
      <formula>I39&lt;&gt;E39</formula>
    </cfRule>
  </conditionalFormatting>
  <conditionalFormatting sqref="F67">
    <cfRule type="cellIs" priority="14" stopIfTrue="1" operator="lessThanOrEqual">
      <formula>$E$11*15%</formula>
    </cfRule>
    <cfRule type="cellIs" dxfId="60" priority="15" stopIfTrue="1" operator="greaterThan">
      <formula>$E$11*15%</formula>
    </cfRule>
  </conditionalFormatting>
  <conditionalFormatting sqref="I67 I11:I37">
    <cfRule type="expression" dxfId="59" priority="13" stopIfTrue="1">
      <formula>I11&lt;&gt;E11</formula>
    </cfRule>
  </conditionalFormatting>
  <conditionalFormatting sqref="I57:I65">
    <cfRule type="expression" dxfId="58" priority="12" stopIfTrue="1">
      <formula>I57&lt;&gt;E57</formula>
    </cfRule>
  </conditionalFormatting>
  <conditionalFormatting sqref="F68">
    <cfRule type="cellIs" dxfId="57" priority="11" operator="greaterThan">
      <formula>0.15</formula>
    </cfRule>
  </conditionalFormatting>
  <conditionalFormatting sqref="I69">
    <cfRule type="containsErrors" dxfId="56" priority="16" stopIfTrue="1">
      <formula>ISERROR(I69)</formula>
    </cfRule>
  </conditionalFormatting>
  <conditionalFormatting sqref="F72">
    <cfRule type="cellIs" dxfId="55" priority="5" operator="greaterThan">
      <formula>0.9</formula>
    </cfRule>
  </conditionalFormatting>
  <dataValidations disablePrompts="1" xWindow="516" yWindow="165" count="2">
    <dataValidation operator="lessThanOrEqual" allowBlank="1" showErrorMessage="1" error="Summa peab olema väiksem kui 15% KÜSK toetusest" sqref="F67" xr:uid="{68C22884-3C22-4D8A-ACEF-AC73ED61F82F}"/>
    <dataValidation type="whole" operator="greaterThanOrEqual" allowBlank="1" showInputMessage="1" showErrorMessage="1" error="Rahaline omafinantseering peab olema vähemalt 20% kulude maksumusest!" sqref="G56:H56" xr:uid="{3EE18034-9C07-4CE6-A6BD-45D8C4D6B94F}">
      <formula1>E56*30%</formula1>
    </dataValidation>
  </dataValidations>
  <pageMargins left="0.74803149606299213" right="0.15748031496062992" top="0.78740157480314965" bottom="0.78740157480314965" header="0.51181102362204722" footer="0.31496062992125984"/>
  <pageSetup paperSize="9" scale="61" orientation="portrait" r:id="rId1"/>
  <headerFooter alignWithMargins="0">
    <oddFooter>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E46D-5266-46D2-92F3-3E300E7F5E28}">
  <sheetPr>
    <tabColor theme="8" tint="0.59999389629810485"/>
  </sheetPr>
  <dimension ref="A1:D15"/>
  <sheetViews>
    <sheetView zoomScale="85" zoomScaleNormal="85" workbookViewId="0">
      <selection activeCell="B43" sqref="B43"/>
    </sheetView>
  </sheetViews>
  <sheetFormatPr defaultRowHeight="12.75" x14ac:dyDescent="0.2"/>
  <cols>
    <col min="1" max="1" width="5.28515625" customWidth="1"/>
    <col min="2" max="2" width="58.28515625" customWidth="1"/>
    <col min="3" max="3" width="17.42578125" customWidth="1"/>
  </cols>
  <sheetData>
    <row r="1" spans="1:4" ht="15" x14ac:dyDescent="0.25">
      <c r="A1" s="190"/>
      <c r="B1" s="191"/>
      <c r="C1" s="191"/>
      <c r="D1" s="189"/>
    </row>
    <row r="2" spans="1:4" ht="15" customHeight="1" x14ac:dyDescent="0.2">
      <c r="A2" s="387" t="str">
        <f>Eelarve!A67</f>
        <v>Toetuse saaja kaudsed kulud (kuni 15% otsestest projekti meeskonna tööjõukuludest)</v>
      </c>
      <c r="B2" s="387"/>
      <c r="C2" s="387"/>
      <c r="D2" s="387"/>
    </row>
    <row r="3" spans="1:4" ht="15" customHeight="1" x14ac:dyDescent="0.2">
      <c r="A3" s="387"/>
      <c r="B3" s="387"/>
      <c r="C3" s="387"/>
      <c r="D3" s="387"/>
    </row>
    <row r="4" spans="1:4" ht="15" customHeight="1" x14ac:dyDescent="0.2">
      <c r="A4" s="187"/>
      <c r="B4" s="187"/>
      <c r="C4" s="187"/>
      <c r="D4" s="187"/>
    </row>
    <row r="5" spans="1:4" ht="15" x14ac:dyDescent="0.2">
      <c r="A5" s="390"/>
      <c r="B5" s="388" t="s">
        <v>104</v>
      </c>
      <c r="C5" s="391" t="s">
        <v>120</v>
      </c>
      <c r="D5" s="188"/>
    </row>
    <row r="6" spans="1:4" ht="15" x14ac:dyDescent="0.25">
      <c r="A6" s="390"/>
      <c r="B6" s="389"/>
      <c r="C6" s="392"/>
      <c r="D6" s="189"/>
    </row>
    <row r="7" spans="1:4" ht="15" x14ac:dyDescent="0.25">
      <c r="A7" s="386"/>
      <c r="B7" s="115"/>
      <c r="C7" s="118"/>
      <c r="D7" s="189"/>
    </row>
    <row r="8" spans="1:4" ht="15" x14ac:dyDescent="0.25">
      <c r="A8" s="386"/>
      <c r="B8" s="115"/>
      <c r="C8" s="115"/>
      <c r="D8" s="189"/>
    </row>
    <row r="9" spans="1:4" ht="15" x14ac:dyDescent="0.25">
      <c r="A9" s="386"/>
      <c r="B9" s="115"/>
      <c r="C9" s="115"/>
      <c r="D9" s="189"/>
    </row>
    <row r="10" spans="1:4" ht="15" x14ac:dyDescent="0.25">
      <c r="A10" s="386"/>
      <c r="B10" s="115"/>
      <c r="C10" s="115"/>
      <c r="D10" s="189"/>
    </row>
    <row r="11" spans="1:4" ht="15" x14ac:dyDescent="0.25">
      <c r="A11" s="386"/>
      <c r="B11" s="115"/>
      <c r="C11" s="115"/>
      <c r="D11" s="189"/>
    </row>
    <row r="12" spans="1:4" ht="15" x14ac:dyDescent="0.25">
      <c r="A12" s="386"/>
      <c r="B12" s="115"/>
      <c r="C12" s="115"/>
      <c r="D12" s="189"/>
    </row>
    <row r="13" spans="1:4" ht="15" x14ac:dyDescent="0.25">
      <c r="A13" s="386"/>
      <c r="B13" s="115"/>
      <c r="C13" s="115"/>
      <c r="D13" s="189"/>
    </row>
    <row r="14" spans="1:4" ht="15" x14ac:dyDescent="0.25">
      <c r="A14" s="386"/>
      <c r="B14" s="117"/>
      <c r="C14" s="115"/>
      <c r="D14" s="189"/>
    </row>
    <row r="15" spans="1:4" ht="15" x14ac:dyDescent="0.25">
      <c r="A15" s="386"/>
      <c r="B15" s="116"/>
      <c r="C15" s="116"/>
      <c r="D15" s="189"/>
    </row>
  </sheetData>
  <sheetProtection algorithmName="SHA-512" hashValue="pW5XArlUJqwuJNuNYMfQKYE1HXKwsSKtWl4LKKEwBHP8tAKwk5caKTouNl5PVc1ZNElOIU1AzjVKGWzvh2YLuQ==" saltValue="Xmt2wpcJaKhXUht0xQt09g==" spinCount="100000" sheet="1" objects="1" scenarios="1" insertRows="0"/>
  <protectedRanges>
    <protectedRange sqref="B7:C15" name="Range2"/>
  </protectedRanges>
  <mergeCells count="5">
    <mergeCell ref="A7:A15"/>
    <mergeCell ref="A2:D3"/>
    <mergeCell ref="B5:B6"/>
    <mergeCell ref="A5:A6"/>
    <mergeCell ref="C5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P144"/>
  <sheetViews>
    <sheetView showGridLines="0" zoomScale="85" zoomScaleNormal="85" workbookViewId="0">
      <pane xSplit="1" ySplit="7" topLeftCell="B8" activePane="bottomRight" state="frozen"/>
      <selection activeCell="A6" sqref="A6:E6"/>
      <selection pane="topRight" activeCell="A6" sqref="A6:E6"/>
      <selection pane="bottomLeft" activeCell="A6" sqref="A6:E6"/>
      <selection pane="bottomRight" activeCell="G121" sqref="G121"/>
    </sheetView>
  </sheetViews>
  <sheetFormatPr defaultColWidth="9.140625" defaultRowHeight="15" x14ac:dyDescent="0.25"/>
  <cols>
    <col min="1" max="1" width="16.7109375" style="75" customWidth="1"/>
    <col min="2" max="2" width="9.140625" style="103"/>
    <col min="3" max="4" width="10.42578125" style="103" customWidth="1"/>
    <col min="5" max="5" width="13.85546875" style="103" customWidth="1"/>
    <col min="6" max="6" width="12.140625" style="103" customWidth="1"/>
    <col min="7" max="7" width="11.7109375" style="103" customWidth="1"/>
    <col min="8" max="8" width="48.5703125" style="104" customWidth="1"/>
    <col min="9" max="9" width="12.42578125" style="103" customWidth="1"/>
    <col min="10" max="10" width="11.5703125" style="103" customWidth="1"/>
    <col min="11" max="11" width="8.28515625" style="103" customWidth="1"/>
    <col min="12" max="12" width="6.140625" style="75" customWidth="1"/>
    <col min="13" max="16384" width="9.140625" style="75"/>
  </cols>
  <sheetData>
    <row r="1" spans="1:12" ht="17.25" customHeight="1" x14ac:dyDescent="0.25">
      <c r="A1" s="192"/>
      <c r="B1" s="439">
        <f>Eelarve!B2</f>
        <v>0</v>
      </c>
      <c r="C1" s="439"/>
      <c r="D1" s="439"/>
      <c r="E1" s="439"/>
      <c r="F1" s="439"/>
      <c r="G1" s="439"/>
      <c r="H1" s="216"/>
      <c r="I1" s="202"/>
      <c r="J1" s="193"/>
      <c r="K1" s="193"/>
      <c r="L1" s="197"/>
    </row>
    <row r="2" spans="1:12" ht="14.25" customHeight="1" x14ac:dyDescent="0.25">
      <c r="A2" s="192" t="str">
        <f>Eelarve!A11</f>
        <v>1. Projekti meeskonna tööjõukulud</v>
      </c>
      <c r="B2" s="193"/>
      <c r="C2" s="193"/>
      <c r="D2" s="193"/>
      <c r="E2" s="193"/>
      <c r="F2" s="193"/>
      <c r="G2" s="194"/>
      <c r="H2" s="448"/>
      <c r="I2" s="195"/>
      <c r="J2" s="196"/>
      <c r="K2" s="196"/>
      <c r="L2" s="197"/>
    </row>
    <row r="3" spans="1:12" ht="15" customHeight="1" x14ac:dyDescent="0.25">
      <c r="A3" s="198" t="s">
        <v>11</v>
      </c>
      <c r="B3" s="199">
        <f>Eelarve!E11</f>
        <v>0</v>
      </c>
      <c r="C3" s="199">
        <f>Eelarve!F11</f>
        <v>0</v>
      </c>
      <c r="D3" s="199">
        <f>Eelarve!G11</f>
        <v>0</v>
      </c>
      <c r="E3" s="200"/>
      <c r="F3" s="193"/>
      <c r="G3" s="201"/>
      <c r="H3" s="448"/>
      <c r="I3" s="202"/>
      <c r="J3" s="203" t="s">
        <v>14</v>
      </c>
      <c r="K3" s="203"/>
      <c r="L3" s="197"/>
    </row>
    <row r="4" spans="1:12" s="76" customFormat="1" ht="17.25" customHeight="1" x14ac:dyDescent="0.2">
      <c r="A4" s="226" t="s">
        <v>12</v>
      </c>
      <c r="B4" s="227"/>
      <c r="C4" s="227">
        <f>C10+C21+C32+C43+C54+C65+C131+C137+C76+C109+C120+C87+C98</f>
        <v>0</v>
      </c>
      <c r="D4" s="227">
        <f>D10+D21+D32+D43+D54+D65+D131+D137+D76+D109+D120+D87+D98</f>
        <v>0</v>
      </c>
      <c r="E4" s="205"/>
      <c r="F4" s="205"/>
      <c r="G4" s="206"/>
      <c r="H4" s="207"/>
      <c r="I4" s="208"/>
      <c r="J4" s="227">
        <f>B3-C4-D4</f>
        <v>0</v>
      </c>
      <c r="K4" s="204"/>
      <c r="L4" s="209"/>
    </row>
    <row r="5" spans="1:12" s="77" customFormat="1" ht="18.75" customHeight="1" x14ac:dyDescent="0.2">
      <c r="A5" s="436" t="s">
        <v>35</v>
      </c>
      <c r="B5" s="442" t="s">
        <v>5</v>
      </c>
      <c r="C5" s="449" t="s">
        <v>6</v>
      </c>
      <c r="D5" s="449"/>
      <c r="E5" s="449"/>
      <c r="F5" s="449"/>
      <c r="G5" s="449"/>
      <c r="H5" s="449"/>
      <c r="I5" s="450"/>
      <c r="J5" s="399" t="s">
        <v>10</v>
      </c>
      <c r="K5" s="399" t="s">
        <v>103</v>
      </c>
      <c r="L5" s="210"/>
    </row>
    <row r="6" spans="1:12" s="77" customFormat="1" ht="18" customHeight="1" x14ac:dyDescent="0.2">
      <c r="A6" s="437"/>
      <c r="B6" s="443"/>
      <c r="C6" s="445" t="s">
        <v>7</v>
      </c>
      <c r="D6" s="446"/>
      <c r="E6" s="434" t="s">
        <v>13</v>
      </c>
      <c r="F6" s="447" t="s">
        <v>8</v>
      </c>
      <c r="G6" s="434" t="s">
        <v>9</v>
      </c>
      <c r="H6" s="434" t="s">
        <v>61</v>
      </c>
      <c r="I6" s="440" t="s">
        <v>32</v>
      </c>
      <c r="J6" s="400"/>
      <c r="K6" s="400"/>
      <c r="L6" s="210"/>
    </row>
    <row r="7" spans="1:12" ht="51" customHeight="1" x14ac:dyDescent="0.25">
      <c r="A7" s="438"/>
      <c r="B7" s="444"/>
      <c r="C7" s="211" t="s">
        <v>57</v>
      </c>
      <c r="D7" s="211" t="s">
        <v>29</v>
      </c>
      <c r="E7" s="435"/>
      <c r="F7" s="444"/>
      <c r="G7" s="435"/>
      <c r="H7" s="435"/>
      <c r="I7" s="441"/>
      <c r="J7" s="401"/>
      <c r="K7" s="401"/>
      <c r="L7" s="197"/>
    </row>
    <row r="8" spans="1:12" x14ac:dyDescent="0.25">
      <c r="A8" s="212"/>
      <c r="B8" s="418">
        <f>Eelarve!E12</f>
        <v>0</v>
      </c>
      <c r="C8" s="418">
        <f>Eelarve!F12</f>
        <v>0</v>
      </c>
      <c r="D8" s="418">
        <f>Eelarve!G12</f>
        <v>0</v>
      </c>
      <c r="E8" s="425"/>
      <c r="F8" s="426"/>
      <c r="G8" s="426"/>
      <c r="H8" s="426"/>
      <c r="I8" s="427"/>
      <c r="J8" s="414">
        <f>B8-C10-D10</f>
        <v>0</v>
      </c>
      <c r="K8" s="393">
        <f>IFERROR(C10/C8,0)</f>
        <v>0</v>
      </c>
      <c r="L8" s="197"/>
    </row>
    <row r="9" spans="1:12" s="78" customFormat="1" ht="2.25" customHeight="1" x14ac:dyDescent="0.2">
      <c r="A9" s="403" t="str">
        <f>Eelarve!A12</f>
        <v xml:space="preserve">1.1. </v>
      </c>
      <c r="B9" s="421"/>
      <c r="C9" s="421"/>
      <c r="D9" s="421"/>
      <c r="E9" s="428"/>
      <c r="F9" s="429"/>
      <c r="G9" s="429"/>
      <c r="H9" s="429"/>
      <c r="I9" s="430"/>
      <c r="J9" s="415"/>
      <c r="K9" s="394"/>
      <c r="L9" s="215"/>
    </row>
    <row r="10" spans="1:12" s="78" customFormat="1" ht="15.75" customHeight="1" x14ac:dyDescent="0.2">
      <c r="A10" s="403"/>
      <c r="B10" s="417"/>
      <c r="C10" s="228">
        <f>SUM(C11:C18)</f>
        <v>0</v>
      </c>
      <c r="D10" s="228">
        <f>SUM(D11:D18)</f>
        <v>0</v>
      </c>
      <c r="E10" s="431"/>
      <c r="F10" s="432"/>
      <c r="G10" s="432"/>
      <c r="H10" s="432"/>
      <c r="I10" s="433"/>
      <c r="J10" s="416"/>
      <c r="K10" s="395"/>
      <c r="L10" s="215"/>
    </row>
    <row r="11" spans="1:12" x14ac:dyDescent="0.25">
      <c r="A11" s="422"/>
      <c r="B11" s="418"/>
      <c r="C11" s="79"/>
      <c r="D11" s="79"/>
      <c r="E11" s="80"/>
      <c r="F11" s="81"/>
      <c r="G11" s="82"/>
      <c r="H11" s="83"/>
      <c r="I11" s="84"/>
      <c r="J11" s="396"/>
      <c r="K11" s="396"/>
      <c r="L11" s="197"/>
    </row>
    <row r="12" spans="1:12" x14ac:dyDescent="0.25">
      <c r="A12" s="422"/>
      <c r="B12" s="418"/>
      <c r="C12" s="79"/>
      <c r="D12" s="79"/>
      <c r="E12" s="80"/>
      <c r="F12" s="81"/>
      <c r="G12" s="82"/>
      <c r="H12" s="83"/>
      <c r="I12" s="84"/>
      <c r="J12" s="397"/>
      <c r="K12" s="397"/>
      <c r="L12" s="197"/>
    </row>
    <row r="13" spans="1:12" x14ac:dyDescent="0.25">
      <c r="A13" s="423"/>
      <c r="B13" s="418"/>
      <c r="C13" s="79"/>
      <c r="D13" s="79"/>
      <c r="E13" s="80"/>
      <c r="F13" s="80"/>
      <c r="G13" s="82"/>
      <c r="H13" s="83"/>
      <c r="I13" s="84"/>
      <c r="J13" s="397"/>
      <c r="K13" s="397"/>
      <c r="L13" s="197"/>
    </row>
    <row r="14" spans="1:12" x14ac:dyDescent="0.25">
      <c r="A14" s="423"/>
      <c r="B14" s="418"/>
      <c r="C14" s="79"/>
      <c r="D14" s="79"/>
      <c r="E14" s="80"/>
      <c r="F14" s="80"/>
      <c r="G14" s="82"/>
      <c r="H14" s="83"/>
      <c r="I14" s="84"/>
      <c r="J14" s="397"/>
      <c r="K14" s="397"/>
      <c r="L14" s="197"/>
    </row>
    <row r="15" spans="1:12" x14ac:dyDescent="0.25">
      <c r="A15" s="423"/>
      <c r="B15" s="418"/>
      <c r="C15" s="79"/>
      <c r="D15" s="79"/>
      <c r="E15" s="80"/>
      <c r="F15" s="80"/>
      <c r="G15" s="82"/>
      <c r="H15" s="83"/>
      <c r="I15" s="84"/>
      <c r="J15" s="397"/>
      <c r="K15" s="397"/>
      <c r="L15" s="197"/>
    </row>
    <row r="16" spans="1:12" x14ac:dyDescent="0.25">
      <c r="A16" s="423"/>
      <c r="B16" s="418"/>
      <c r="C16" s="79"/>
      <c r="D16" s="79" t="s">
        <v>30</v>
      </c>
      <c r="E16" s="80"/>
      <c r="F16" s="80"/>
      <c r="G16" s="82"/>
      <c r="H16" s="83"/>
      <c r="I16" s="84"/>
      <c r="J16" s="397"/>
      <c r="K16" s="397"/>
      <c r="L16" s="197"/>
    </row>
    <row r="17" spans="1:12" x14ac:dyDescent="0.25">
      <c r="A17" s="423"/>
      <c r="B17" s="418"/>
      <c r="C17" s="85"/>
      <c r="D17" s="85"/>
      <c r="E17" s="86"/>
      <c r="F17" s="86"/>
      <c r="G17" s="87"/>
      <c r="H17" s="88"/>
      <c r="I17" s="89"/>
      <c r="J17" s="397"/>
      <c r="K17" s="397"/>
      <c r="L17" s="197"/>
    </row>
    <row r="18" spans="1:12" x14ac:dyDescent="0.25">
      <c r="A18" s="424"/>
      <c r="B18" s="419"/>
      <c r="C18" s="90"/>
      <c r="D18" s="90"/>
      <c r="E18" s="91"/>
      <c r="F18" s="91"/>
      <c r="G18" s="92"/>
      <c r="H18" s="93"/>
      <c r="I18" s="94"/>
      <c r="J18" s="398"/>
      <c r="K18" s="398"/>
      <c r="L18" s="197"/>
    </row>
    <row r="19" spans="1:12" x14ac:dyDescent="0.25">
      <c r="A19" s="212"/>
      <c r="B19" s="213">
        <f>Eelarve!E13</f>
        <v>0</v>
      </c>
      <c r="C19" s="213">
        <f>Eelarve!F13</f>
        <v>0</v>
      </c>
      <c r="D19" s="213">
        <f>Eelarve!G13</f>
        <v>0</v>
      </c>
      <c r="E19" s="217"/>
      <c r="F19" s="219" t="s">
        <v>30</v>
      </c>
      <c r="G19" s="219"/>
      <c r="H19" s="219"/>
      <c r="I19" s="220"/>
      <c r="J19" s="414">
        <f>B19-C21-D21</f>
        <v>0</v>
      </c>
      <c r="K19" s="393">
        <f>IFERROR(C21/C19,0)</f>
        <v>0</v>
      </c>
      <c r="L19" s="197"/>
    </row>
    <row r="20" spans="1:12" ht="5.25" customHeight="1" x14ac:dyDescent="0.25">
      <c r="A20" s="403" t="str">
        <f>Eelarve!A13</f>
        <v xml:space="preserve">1.2. </v>
      </c>
      <c r="B20" s="214"/>
      <c r="C20" s="214"/>
      <c r="D20" s="214"/>
      <c r="E20" s="218"/>
      <c r="F20" s="221"/>
      <c r="G20" s="221"/>
      <c r="H20" s="221"/>
      <c r="I20" s="222"/>
      <c r="J20" s="415"/>
      <c r="K20" s="394"/>
      <c r="L20" s="197"/>
    </row>
    <row r="21" spans="1:12" ht="15" customHeight="1" x14ac:dyDescent="0.25">
      <c r="A21" s="403"/>
      <c r="B21" s="417"/>
      <c r="C21" s="228">
        <f>SUM(C22:C29)</f>
        <v>0</v>
      </c>
      <c r="D21" s="228">
        <f>SUM(D22:D29)</f>
        <v>0</v>
      </c>
      <c r="E21" s="223"/>
      <c r="F21" s="224"/>
      <c r="G21" s="224"/>
      <c r="H21" s="224"/>
      <c r="I21" s="225"/>
      <c r="J21" s="416"/>
      <c r="K21" s="395"/>
      <c r="L21" s="197"/>
    </row>
    <row r="22" spans="1:12" x14ac:dyDescent="0.25">
      <c r="A22" s="422"/>
      <c r="B22" s="418"/>
      <c r="C22" s="79"/>
      <c r="D22" s="79"/>
      <c r="E22" s="80"/>
      <c r="F22" s="81"/>
      <c r="G22" s="82"/>
      <c r="H22" s="83"/>
      <c r="I22" s="84"/>
      <c r="J22" s="396"/>
      <c r="K22" s="396"/>
      <c r="L22" s="197"/>
    </row>
    <row r="23" spans="1:12" x14ac:dyDescent="0.25">
      <c r="A23" s="422"/>
      <c r="B23" s="418"/>
      <c r="C23" s="79"/>
      <c r="D23" s="79"/>
      <c r="E23" s="80"/>
      <c r="F23" s="81"/>
      <c r="G23" s="82"/>
      <c r="H23" s="83"/>
      <c r="I23" s="84"/>
      <c r="J23" s="397"/>
      <c r="K23" s="397"/>
      <c r="L23" s="197"/>
    </row>
    <row r="24" spans="1:12" x14ac:dyDescent="0.25">
      <c r="A24" s="422"/>
      <c r="B24" s="418"/>
      <c r="C24" s="79"/>
      <c r="D24" s="79"/>
      <c r="E24" s="80"/>
      <c r="F24" s="81"/>
      <c r="G24" s="82"/>
      <c r="H24" s="83"/>
      <c r="I24" s="84"/>
      <c r="J24" s="397"/>
      <c r="K24" s="397"/>
      <c r="L24" s="197"/>
    </row>
    <row r="25" spans="1:12" x14ac:dyDescent="0.25">
      <c r="A25" s="422"/>
      <c r="B25" s="418"/>
      <c r="C25" s="79"/>
      <c r="D25" s="79"/>
      <c r="E25" s="80"/>
      <c r="F25" s="81"/>
      <c r="G25" s="82"/>
      <c r="H25" s="83"/>
      <c r="I25" s="84"/>
      <c r="J25" s="397"/>
      <c r="K25" s="397"/>
      <c r="L25" s="197"/>
    </row>
    <row r="26" spans="1:12" x14ac:dyDescent="0.25">
      <c r="A26" s="422"/>
      <c r="B26" s="418"/>
      <c r="C26" s="79"/>
      <c r="D26" s="79"/>
      <c r="E26" s="80"/>
      <c r="F26" s="80"/>
      <c r="G26" s="82"/>
      <c r="H26" s="83"/>
      <c r="I26" s="84"/>
      <c r="J26" s="397"/>
      <c r="K26" s="397"/>
      <c r="L26" s="197"/>
    </row>
    <row r="27" spans="1:12" x14ac:dyDescent="0.25">
      <c r="A27" s="422"/>
      <c r="B27" s="418"/>
      <c r="C27" s="79"/>
      <c r="D27" s="79"/>
      <c r="E27" s="80"/>
      <c r="F27" s="80"/>
      <c r="G27" s="82"/>
      <c r="H27" s="83"/>
      <c r="I27" s="84"/>
      <c r="J27" s="397"/>
      <c r="K27" s="397"/>
      <c r="L27" s="197"/>
    </row>
    <row r="28" spans="1:12" x14ac:dyDescent="0.25">
      <c r="A28" s="423"/>
      <c r="B28" s="418"/>
      <c r="C28" s="79"/>
      <c r="D28" s="79"/>
      <c r="E28" s="80"/>
      <c r="F28" s="80"/>
      <c r="G28" s="82"/>
      <c r="H28" s="83"/>
      <c r="I28" s="84"/>
      <c r="J28" s="397"/>
      <c r="K28" s="397"/>
      <c r="L28" s="197"/>
    </row>
    <row r="29" spans="1:12" x14ac:dyDescent="0.25">
      <c r="A29" s="424"/>
      <c r="B29" s="419"/>
      <c r="C29" s="90"/>
      <c r="D29" s="90"/>
      <c r="E29" s="91"/>
      <c r="F29" s="91"/>
      <c r="G29" s="92"/>
      <c r="H29" s="93"/>
      <c r="I29" s="94"/>
      <c r="J29" s="398"/>
      <c r="K29" s="398"/>
      <c r="L29" s="197"/>
    </row>
    <row r="30" spans="1:12" x14ac:dyDescent="0.25">
      <c r="A30" s="212"/>
      <c r="B30" s="418">
        <f>Eelarve!E14</f>
        <v>0</v>
      </c>
      <c r="C30" s="418">
        <f>Eelarve!F14</f>
        <v>0</v>
      </c>
      <c r="D30" s="418">
        <f>Eelarve!G14</f>
        <v>0</v>
      </c>
      <c r="E30" s="425"/>
      <c r="F30" s="426"/>
      <c r="G30" s="426"/>
      <c r="H30" s="426"/>
      <c r="I30" s="427"/>
      <c r="J30" s="414">
        <f>B30-C32-D32</f>
        <v>0</v>
      </c>
      <c r="K30" s="393">
        <f>IFERROR(C32/C30,0)</f>
        <v>0</v>
      </c>
      <c r="L30" s="197"/>
    </row>
    <row r="31" spans="1:12" ht="6" customHeight="1" x14ac:dyDescent="0.25">
      <c r="A31" s="403" t="str">
        <f>Eelarve!A14</f>
        <v xml:space="preserve">1.3. </v>
      </c>
      <c r="B31" s="421"/>
      <c r="C31" s="421"/>
      <c r="D31" s="421"/>
      <c r="E31" s="428"/>
      <c r="F31" s="429"/>
      <c r="G31" s="429"/>
      <c r="H31" s="429"/>
      <c r="I31" s="430"/>
      <c r="J31" s="415"/>
      <c r="K31" s="394"/>
      <c r="L31" s="197"/>
    </row>
    <row r="32" spans="1:12" ht="15" customHeight="1" x14ac:dyDescent="0.25">
      <c r="A32" s="403"/>
      <c r="B32" s="417"/>
      <c r="C32" s="228">
        <f>SUM(C33:C40)</f>
        <v>0</v>
      </c>
      <c r="D32" s="228">
        <f>SUM(D33:D40)</f>
        <v>0</v>
      </c>
      <c r="E32" s="431"/>
      <c r="F32" s="432"/>
      <c r="G32" s="432"/>
      <c r="H32" s="432"/>
      <c r="I32" s="433"/>
      <c r="J32" s="416"/>
      <c r="K32" s="395"/>
      <c r="L32" s="197"/>
    </row>
    <row r="33" spans="1:12" x14ac:dyDescent="0.25">
      <c r="A33" s="422"/>
      <c r="B33" s="418"/>
      <c r="C33" s="79"/>
      <c r="D33" s="79"/>
      <c r="E33" s="80"/>
      <c r="F33" s="81"/>
      <c r="G33" s="82"/>
      <c r="H33" s="83"/>
      <c r="I33" s="84"/>
      <c r="J33" s="396"/>
      <c r="K33" s="396"/>
      <c r="L33" s="197"/>
    </row>
    <row r="34" spans="1:12" x14ac:dyDescent="0.25">
      <c r="A34" s="422"/>
      <c r="B34" s="418"/>
      <c r="C34" s="79"/>
      <c r="D34" s="79"/>
      <c r="E34" s="80"/>
      <c r="F34" s="81"/>
      <c r="G34" s="82"/>
      <c r="H34" s="83"/>
      <c r="I34" s="84"/>
      <c r="J34" s="397"/>
      <c r="K34" s="397"/>
      <c r="L34" s="197"/>
    </row>
    <row r="35" spans="1:12" x14ac:dyDescent="0.25">
      <c r="A35" s="422"/>
      <c r="B35" s="418"/>
      <c r="C35" s="79"/>
      <c r="D35" s="79"/>
      <c r="E35" s="80"/>
      <c r="F35" s="80"/>
      <c r="G35" s="82"/>
      <c r="H35" s="83"/>
      <c r="I35" s="84"/>
      <c r="J35" s="397"/>
      <c r="K35" s="397"/>
      <c r="L35" s="197"/>
    </row>
    <row r="36" spans="1:12" x14ac:dyDescent="0.25">
      <c r="A36" s="423"/>
      <c r="B36" s="418"/>
      <c r="C36" s="79"/>
      <c r="D36" s="79"/>
      <c r="E36" s="80"/>
      <c r="F36" s="80"/>
      <c r="G36" s="82"/>
      <c r="H36" s="83"/>
      <c r="I36" s="84"/>
      <c r="J36" s="397"/>
      <c r="K36" s="397"/>
      <c r="L36" s="197"/>
    </row>
    <row r="37" spans="1:12" x14ac:dyDescent="0.25">
      <c r="A37" s="423"/>
      <c r="B37" s="418"/>
      <c r="C37" s="79"/>
      <c r="D37" s="79"/>
      <c r="E37" s="80"/>
      <c r="F37" s="80"/>
      <c r="G37" s="82"/>
      <c r="H37" s="83"/>
      <c r="I37" s="84"/>
      <c r="J37" s="397"/>
      <c r="K37" s="397"/>
      <c r="L37" s="197"/>
    </row>
    <row r="38" spans="1:12" x14ac:dyDescent="0.25">
      <c r="A38" s="423"/>
      <c r="B38" s="418"/>
      <c r="C38" s="79"/>
      <c r="D38" s="79"/>
      <c r="E38" s="80"/>
      <c r="F38" s="80"/>
      <c r="G38" s="82"/>
      <c r="H38" s="83"/>
      <c r="I38" s="84"/>
      <c r="J38" s="397"/>
      <c r="K38" s="397"/>
      <c r="L38" s="197"/>
    </row>
    <row r="39" spans="1:12" x14ac:dyDescent="0.25">
      <c r="A39" s="423"/>
      <c r="B39" s="418"/>
      <c r="C39" s="79"/>
      <c r="D39" s="79"/>
      <c r="E39" s="80"/>
      <c r="F39" s="80"/>
      <c r="G39" s="82"/>
      <c r="H39" s="83"/>
      <c r="I39" s="84"/>
      <c r="J39" s="397"/>
      <c r="K39" s="397"/>
      <c r="L39" s="197"/>
    </row>
    <row r="40" spans="1:12" x14ac:dyDescent="0.25">
      <c r="A40" s="424"/>
      <c r="B40" s="419"/>
      <c r="C40" s="90"/>
      <c r="D40" s="90"/>
      <c r="E40" s="91"/>
      <c r="F40" s="91"/>
      <c r="G40" s="92"/>
      <c r="H40" s="93"/>
      <c r="I40" s="94"/>
      <c r="J40" s="398"/>
      <c r="K40" s="398"/>
      <c r="L40" s="197"/>
    </row>
    <row r="41" spans="1:12" collapsed="1" x14ac:dyDescent="0.25">
      <c r="A41" s="212"/>
      <c r="B41" s="418">
        <f>Eelarve!E15</f>
        <v>0</v>
      </c>
      <c r="C41" s="418">
        <f>Eelarve!F15</f>
        <v>0</v>
      </c>
      <c r="D41" s="418">
        <f>Eelarve!G15</f>
        <v>0</v>
      </c>
      <c r="E41" s="425"/>
      <c r="F41" s="426"/>
      <c r="G41" s="426"/>
      <c r="H41" s="426"/>
      <c r="I41" s="427"/>
      <c r="J41" s="414">
        <f>B41-C43-D43</f>
        <v>0</v>
      </c>
      <c r="K41" s="393">
        <f>IFERROR(C43/C41,0)</f>
        <v>0</v>
      </c>
      <c r="L41" s="197"/>
    </row>
    <row r="42" spans="1:12" ht="3.75" customHeight="1" x14ac:dyDescent="0.25">
      <c r="A42" s="403" t="str">
        <f>Eelarve!A15</f>
        <v xml:space="preserve">1.4. </v>
      </c>
      <c r="B42" s="421"/>
      <c r="C42" s="421"/>
      <c r="D42" s="421"/>
      <c r="E42" s="428"/>
      <c r="F42" s="429"/>
      <c r="G42" s="429"/>
      <c r="H42" s="429"/>
      <c r="I42" s="430"/>
      <c r="J42" s="415"/>
      <c r="K42" s="394"/>
      <c r="L42" s="197"/>
    </row>
    <row r="43" spans="1:12" ht="17.25" customHeight="1" x14ac:dyDescent="0.25">
      <c r="A43" s="403"/>
      <c r="B43" s="417"/>
      <c r="C43" s="228">
        <f>SUM(C44:C51)</f>
        <v>0</v>
      </c>
      <c r="D43" s="228">
        <f>SUM(D44:D51)</f>
        <v>0</v>
      </c>
      <c r="E43" s="431"/>
      <c r="F43" s="432"/>
      <c r="G43" s="432"/>
      <c r="H43" s="432"/>
      <c r="I43" s="433"/>
      <c r="J43" s="416"/>
      <c r="K43" s="395"/>
      <c r="L43" s="197"/>
    </row>
    <row r="44" spans="1:12" x14ac:dyDescent="0.25">
      <c r="A44" s="422"/>
      <c r="B44" s="418"/>
      <c r="C44" s="79"/>
      <c r="D44" s="79"/>
      <c r="E44" s="80"/>
      <c r="F44" s="81"/>
      <c r="G44" s="82"/>
      <c r="H44" s="83"/>
      <c r="I44" s="84"/>
      <c r="J44" s="396"/>
      <c r="K44" s="396"/>
      <c r="L44" s="197"/>
    </row>
    <row r="45" spans="1:12" x14ac:dyDescent="0.25">
      <c r="A45" s="422"/>
      <c r="B45" s="418"/>
      <c r="C45" s="79"/>
      <c r="D45" s="79"/>
      <c r="E45" s="80"/>
      <c r="F45" s="81"/>
      <c r="G45" s="82"/>
      <c r="H45" s="83"/>
      <c r="I45" s="84"/>
      <c r="J45" s="397"/>
      <c r="K45" s="397"/>
      <c r="L45" s="197"/>
    </row>
    <row r="46" spans="1:12" x14ac:dyDescent="0.25">
      <c r="A46" s="423"/>
      <c r="B46" s="418"/>
      <c r="C46" s="79"/>
      <c r="D46" s="79"/>
      <c r="E46" s="80"/>
      <c r="F46" s="80"/>
      <c r="G46" s="82"/>
      <c r="H46" s="83"/>
      <c r="I46" s="84"/>
      <c r="J46" s="397"/>
      <c r="K46" s="397"/>
      <c r="L46" s="197"/>
    </row>
    <row r="47" spans="1:12" x14ac:dyDescent="0.25">
      <c r="A47" s="423"/>
      <c r="B47" s="418"/>
      <c r="C47" s="79"/>
      <c r="D47" s="79"/>
      <c r="E47" s="80"/>
      <c r="F47" s="80"/>
      <c r="G47" s="82"/>
      <c r="H47" s="83"/>
      <c r="I47" s="84"/>
      <c r="J47" s="397"/>
      <c r="K47" s="397"/>
      <c r="L47" s="197"/>
    </row>
    <row r="48" spans="1:12" x14ac:dyDescent="0.25">
      <c r="A48" s="423"/>
      <c r="B48" s="418"/>
      <c r="C48" s="79"/>
      <c r="D48" s="79"/>
      <c r="E48" s="80"/>
      <c r="F48" s="80"/>
      <c r="G48" s="82"/>
      <c r="H48" s="83"/>
      <c r="I48" s="84"/>
      <c r="J48" s="397"/>
      <c r="K48" s="397"/>
      <c r="L48" s="197"/>
    </row>
    <row r="49" spans="1:12" x14ac:dyDescent="0.25">
      <c r="A49" s="423"/>
      <c r="B49" s="418"/>
      <c r="C49" s="79"/>
      <c r="D49" s="79"/>
      <c r="E49" s="80"/>
      <c r="F49" s="80"/>
      <c r="G49" s="82"/>
      <c r="H49" s="83"/>
      <c r="I49" s="84"/>
      <c r="J49" s="397"/>
      <c r="K49" s="397"/>
      <c r="L49" s="197"/>
    </row>
    <row r="50" spans="1:12" x14ac:dyDescent="0.25">
      <c r="A50" s="423"/>
      <c r="B50" s="418"/>
      <c r="C50" s="79"/>
      <c r="D50" s="79"/>
      <c r="E50" s="80"/>
      <c r="F50" s="80"/>
      <c r="G50" s="82"/>
      <c r="H50" s="83"/>
      <c r="I50" s="84"/>
      <c r="J50" s="397"/>
      <c r="K50" s="397"/>
      <c r="L50" s="197"/>
    </row>
    <row r="51" spans="1:12" x14ac:dyDescent="0.25">
      <c r="A51" s="424"/>
      <c r="B51" s="419"/>
      <c r="C51" s="90"/>
      <c r="D51" s="90"/>
      <c r="E51" s="91"/>
      <c r="F51" s="91"/>
      <c r="G51" s="92"/>
      <c r="H51" s="93"/>
      <c r="I51" s="94"/>
      <c r="J51" s="398"/>
      <c r="K51" s="398"/>
      <c r="L51" s="197"/>
    </row>
    <row r="52" spans="1:12" x14ac:dyDescent="0.25">
      <c r="A52" s="212"/>
      <c r="B52" s="418">
        <f>Eelarve!E16</f>
        <v>0</v>
      </c>
      <c r="C52" s="418">
        <f>Eelarve!F16</f>
        <v>0</v>
      </c>
      <c r="D52" s="418">
        <f>Eelarve!G16</f>
        <v>0</v>
      </c>
      <c r="E52" s="425"/>
      <c r="F52" s="426"/>
      <c r="G52" s="426"/>
      <c r="H52" s="426"/>
      <c r="I52" s="427"/>
      <c r="J52" s="414">
        <f>B52-C54-D54</f>
        <v>0</v>
      </c>
      <c r="K52" s="393">
        <f>IFERROR(C54/C52,0)</f>
        <v>0</v>
      </c>
      <c r="L52" s="197"/>
    </row>
    <row r="53" spans="1:12" ht="4.5" customHeight="1" x14ac:dyDescent="0.25">
      <c r="A53" s="403" t="str">
        <f>Eelarve!A16</f>
        <v xml:space="preserve">1.5. </v>
      </c>
      <c r="B53" s="421"/>
      <c r="C53" s="421"/>
      <c r="D53" s="421"/>
      <c r="E53" s="428"/>
      <c r="F53" s="429"/>
      <c r="G53" s="429"/>
      <c r="H53" s="429"/>
      <c r="I53" s="430"/>
      <c r="J53" s="415"/>
      <c r="K53" s="394"/>
      <c r="L53" s="197"/>
    </row>
    <row r="54" spans="1:12" ht="14.25" customHeight="1" x14ac:dyDescent="0.25">
      <c r="A54" s="403"/>
      <c r="B54" s="417"/>
      <c r="C54" s="228">
        <f>SUM(C55:C62)</f>
        <v>0</v>
      </c>
      <c r="D54" s="228">
        <f>SUM(D55:D62)</f>
        <v>0</v>
      </c>
      <c r="E54" s="431"/>
      <c r="F54" s="432"/>
      <c r="G54" s="432"/>
      <c r="H54" s="432"/>
      <c r="I54" s="433"/>
      <c r="J54" s="416"/>
      <c r="K54" s="395"/>
      <c r="L54" s="197"/>
    </row>
    <row r="55" spans="1:12" x14ac:dyDescent="0.25">
      <c r="A55" s="422"/>
      <c r="B55" s="418"/>
      <c r="C55" s="79"/>
      <c r="D55" s="79"/>
      <c r="E55" s="80"/>
      <c r="F55" s="81"/>
      <c r="G55" s="95"/>
      <c r="H55" s="96"/>
      <c r="I55" s="84"/>
      <c r="J55" s="396"/>
      <c r="K55" s="396"/>
      <c r="L55" s="197"/>
    </row>
    <row r="56" spans="1:12" x14ac:dyDescent="0.25">
      <c r="A56" s="422"/>
      <c r="B56" s="418"/>
      <c r="C56" s="79"/>
      <c r="D56" s="79"/>
      <c r="E56" s="80"/>
      <c r="F56" s="81"/>
      <c r="G56" s="95"/>
      <c r="H56" s="96"/>
      <c r="I56" s="84"/>
      <c r="J56" s="397"/>
      <c r="K56" s="397"/>
      <c r="L56" s="197"/>
    </row>
    <row r="57" spans="1:12" x14ac:dyDescent="0.25">
      <c r="A57" s="422"/>
      <c r="B57" s="418"/>
      <c r="C57" s="79"/>
      <c r="D57" s="79"/>
      <c r="E57" s="80"/>
      <c r="F57" s="81"/>
      <c r="G57" s="95"/>
      <c r="H57" s="96"/>
      <c r="I57" s="84"/>
      <c r="J57" s="397"/>
      <c r="K57" s="397"/>
      <c r="L57" s="197"/>
    </row>
    <row r="58" spans="1:12" x14ac:dyDescent="0.25">
      <c r="A58" s="422"/>
      <c r="B58" s="418"/>
      <c r="C58" s="79"/>
      <c r="D58" s="79"/>
      <c r="E58" s="80"/>
      <c r="F58" s="80"/>
      <c r="G58" s="95"/>
      <c r="H58" s="96"/>
      <c r="I58" s="84"/>
      <c r="J58" s="397"/>
      <c r="K58" s="397"/>
      <c r="L58" s="197"/>
    </row>
    <row r="59" spans="1:12" x14ac:dyDescent="0.25">
      <c r="A59" s="422"/>
      <c r="B59" s="418"/>
      <c r="C59" s="79"/>
      <c r="D59" s="79"/>
      <c r="E59" s="80"/>
      <c r="F59" s="80"/>
      <c r="G59" s="95"/>
      <c r="H59" s="96"/>
      <c r="I59" s="84"/>
      <c r="J59" s="397"/>
      <c r="K59" s="397"/>
      <c r="L59" s="197"/>
    </row>
    <row r="60" spans="1:12" x14ac:dyDescent="0.25">
      <c r="A60" s="423"/>
      <c r="B60" s="418"/>
      <c r="C60" s="79"/>
      <c r="D60" s="79"/>
      <c r="E60" s="80"/>
      <c r="F60" s="80"/>
      <c r="G60" s="95"/>
      <c r="H60" s="96"/>
      <c r="I60" s="84"/>
      <c r="J60" s="397"/>
      <c r="K60" s="397"/>
      <c r="L60" s="197"/>
    </row>
    <row r="61" spans="1:12" x14ac:dyDescent="0.25">
      <c r="A61" s="423"/>
      <c r="B61" s="418"/>
      <c r="C61" s="79"/>
      <c r="D61" s="79"/>
      <c r="E61" s="80"/>
      <c r="F61" s="80"/>
      <c r="G61" s="95"/>
      <c r="H61" s="96"/>
      <c r="I61" s="84"/>
      <c r="J61" s="397"/>
      <c r="K61" s="397"/>
      <c r="L61" s="197"/>
    </row>
    <row r="62" spans="1:12" x14ac:dyDescent="0.25">
      <c r="A62" s="424"/>
      <c r="B62" s="419"/>
      <c r="C62" s="90"/>
      <c r="D62" s="90"/>
      <c r="E62" s="91"/>
      <c r="F62" s="91"/>
      <c r="G62" s="97"/>
      <c r="H62" s="98"/>
      <c r="I62" s="94"/>
      <c r="J62" s="398"/>
      <c r="K62" s="398"/>
      <c r="L62" s="197"/>
    </row>
    <row r="63" spans="1:12" x14ac:dyDescent="0.25">
      <c r="A63" s="212"/>
      <c r="B63" s="418">
        <f>Eelarve!E17</f>
        <v>0</v>
      </c>
      <c r="C63" s="418">
        <f>Eelarve!F17</f>
        <v>0</v>
      </c>
      <c r="D63" s="418">
        <f>Eelarve!G17</f>
        <v>0</v>
      </c>
      <c r="E63" s="425"/>
      <c r="F63" s="426"/>
      <c r="G63" s="426"/>
      <c r="H63" s="426"/>
      <c r="I63" s="427"/>
      <c r="J63" s="414">
        <f>B63-C65-D65</f>
        <v>0</v>
      </c>
      <c r="K63" s="393">
        <f>IFERROR(C65/C63,0)</f>
        <v>0</v>
      </c>
      <c r="L63" s="197"/>
    </row>
    <row r="64" spans="1:12" ht="4.5" customHeight="1" x14ac:dyDescent="0.25">
      <c r="A64" s="403" t="str">
        <f>Eelarve!A17</f>
        <v xml:space="preserve">1.6. </v>
      </c>
      <c r="B64" s="421"/>
      <c r="C64" s="421"/>
      <c r="D64" s="421"/>
      <c r="E64" s="428"/>
      <c r="F64" s="429"/>
      <c r="G64" s="429"/>
      <c r="H64" s="429"/>
      <c r="I64" s="430"/>
      <c r="J64" s="415"/>
      <c r="K64" s="394"/>
      <c r="L64" s="197"/>
    </row>
    <row r="65" spans="1:16" ht="15.75" customHeight="1" x14ac:dyDescent="0.25">
      <c r="A65" s="403"/>
      <c r="B65" s="417"/>
      <c r="C65" s="228">
        <f>SUM(C66:C73)</f>
        <v>0</v>
      </c>
      <c r="D65" s="228">
        <f>SUM(D66:D73)</f>
        <v>0</v>
      </c>
      <c r="E65" s="431"/>
      <c r="F65" s="432"/>
      <c r="G65" s="432"/>
      <c r="H65" s="432"/>
      <c r="I65" s="433"/>
      <c r="J65" s="416"/>
      <c r="K65" s="395"/>
      <c r="L65" s="197"/>
    </row>
    <row r="66" spans="1:16" x14ac:dyDescent="0.25">
      <c r="A66" s="422"/>
      <c r="B66" s="418"/>
      <c r="C66" s="79"/>
      <c r="D66" s="79"/>
      <c r="E66" s="80"/>
      <c r="F66" s="81"/>
      <c r="G66" s="95"/>
      <c r="H66" s="96"/>
      <c r="I66" s="84"/>
      <c r="J66" s="396"/>
      <c r="K66" s="396"/>
      <c r="L66" s="197"/>
    </row>
    <row r="67" spans="1:16" x14ac:dyDescent="0.25">
      <c r="A67" s="422"/>
      <c r="B67" s="418"/>
      <c r="C67" s="79"/>
      <c r="D67" s="79"/>
      <c r="E67" s="80"/>
      <c r="F67" s="81"/>
      <c r="G67" s="95"/>
      <c r="H67" s="96"/>
      <c r="I67" s="84"/>
      <c r="J67" s="397"/>
      <c r="K67" s="397"/>
      <c r="L67" s="197"/>
    </row>
    <row r="68" spans="1:16" x14ac:dyDescent="0.25">
      <c r="A68" s="422"/>
      <c r="B68" s="418"/>
      <c r="C68" s="79"/>
      <c r="D68" s="79"/>
      <c r="E68" s="80"/>
      <c r="F68" s="81"/>
      <c r="G68" s="95"/>
      <c r="H68" s="96"/>
      <c r="I68" s="84"/>
      <c r="J68" s="397"/>
      <c r="K68" s="397"/>
      <c r="L68" s="197"/>
    </row>
    <row r="69" spans="1:16" x14ac:dyDescent="0.25">
      <c r="A69" s="422"/>
      <c r="B69" s="418"/>
      <c r="C69" s="79"/>
      <c r="D69" s="79"/>
      <c r="E69" s="80"/>
      <c r="F69" s="80"/>
      <c r="G69" s="95"/>
      <c r="H69" s="96"/>
      <c r="I69" s="84"/>
      <c r="J69" s="397"/>
      <c r="K69" s="397"/>
      <c r="L69" s="197"/>
    </row>
    <row r="70" spans="1:16" x14ac:dyDescent="0.25">
      <c r="A70" s="422"/>
      <c r="B70" s="418"/>
      <c r="C70" s="79"/>
      <c r="D70" s="79"/>
      <c r="E70" s="80"/>
      <c r="F70" s="80"/>
      <c r="G70" s="95"/>
      <c r="H70" s="96"/>
      <c r="I70" s="84"/>
      <c r="J70" s="397"/>
      <c r="K70" s="397"/>
      <c r="L70" s="197"/>
    </row>
    <row r="71" spans="1:16" x14ac:dyDescent="0.25">
      <c r="A71" s="422"/>
      <c r="B71" s="418"/>
      <c r="C71" s="79"/>
      <c r="D71" s="79"/>
      <c r="E71" s="80"/>
      <c r="F71" s="80"/>
      <c r="G71" s="95"/>
      <c r="H71" s="96"/>
      <c r="I71" s="84"/>
      <c r="J71" s="397"/>
      <c r="K71" s="397"/>
      <c r="L71" s="197"/>
      <c r="P71" s="75" t="s">
        <v>30</v>
      </c>
    </row>
    <row r="72" spans="1:16" x14ac:dyDescent="0.25">
      <c r="A72" s="423"/>
      <c r="B72" s="418"/>
      <c r="C72" s="79"/>
      <c r="D72" s="79"/>
      <c r="E72" s="80"/>
      <c r="F72" s="80"/>
      <c r="G72" s="95"/>
      <c r="H72" s="96" t="s">
        <v>30</v>
      </c>
      <c r="I72" s="84"/>
      <c r="J72" s="397"/>
      <c r="K72" s="397"/>
      <c r="L72" s="197"/>
    </row>
    <row r="73" spans="1:16" x14ac:dyDescent="0.25">
      <c r="A73" s="424"/>
      <c r="B73" s="419"/>
      <c r="C73" s="90"/>
      <c r="D73" s="90"/>
      <c r="E73" s="91"/>
      <c r="F73" s="91"/>
      <c r="G73" s="97"/>
      <c r="H73" s="98"/>
      <c r="I73" s="94"/>
      <c r="J73" s="398"/>
      <c r="K73" s="398"/>
      <c r="L73" s="197"/>
    </row>
    <row r="74" spans="1:16" x14ac:dyDescent="0.25">
      <c r="A74" s="212"/>
      <c r="B74" s="418">
        <f>Eelarve!E18</f>
        <v>0</v>
      </c>
      <c r="C74" s="418">
        <f>Eelarve!F18</f>
        <v>0</v>
      </c>
      <c r="D74" s="418">
        <f>Eelarve!G18</f>
        <v>0</v>
      </c>
      <c r="E74" s="425"/>
      <c r="F74" s="426"/>
      <c r="G74" s="426"/>
      <c r="H74" s="426"/>
      <c r="I74" s="427"/>
      <c r="J74" s="414">
        <f>B74-C76-D76</f>
        <v>0</v>
      </c>
      <c r="K74" s="393">
        <f>IFERROR(C76/C74,0)</f>
        <v>0</v>
      </c>
      <c r="L74" s="197"/>
    </row>
    <row r="75" spans="1:16" ht="4.5" customHeight="1" x14ac:dyDescent="0.25">
      <c r="A75" s="403" t="str">
        <f>Eelarve!A18</f>
        <v xml:space="preserve">1.7. </v>
      </c>
      <c r="B75" s="421"/>
      <c r="C75" s="421"/>
      <c r="D75" s="421"/>
      <c r="E75" s="428"/>
      <c r="F75" s="429"/>
      <c r="G75" s="429"/>
      <c r="H75" s="429"/>
      <c r="I75" s="430"/>
      <c r="J75" s="415"/>
      <c r="K75" s="394"/>
      <c r="L75" s="197"/>
    </row>
    <row r="76" spans="1:16" ht="15.75" customHeight="1" x14ac:dyDescent="0.25">
      <c r="A76" s="403"/>
      <c r="B76" s="417"/>
      <c r="C76" s="228">
        <f>SUM(C77:C84)</f>
        <v>0</v>
      </c>
      <c r="D76" s="228">
        <f>SUM(D77:D84)</f>
        <v>0</v>
      </c>
      <c r="E76" s="431"/>
      <c r="F76" s="432"/>
      <c r="G76" s="432"/>
      <c r="H76" s="432"/>
      <c r="I76" s="433"/>
      <c r="J76" s="416"/>
      <c r="K76" s="395"/>
      <c r="L76" s="197"/>
    </row>
    <row r="77" spans="1:16" x14ac:dyDescent="0.25">
      <c r="A77" s="422"/>
      <c r="B77" s="418"/>
      <c r="C77" s="79"/>
      <c r="D77" s="79"/>
      <c r="E77" s="80"/>
      <c r="F77" s="81"/>
      <c r="G77" s="95"/>
      <c r="H77" s="96"/>
      <c r="I77" s="84"/>
      <c r="J77" s="396"/>
      <c r="K77" s="396"/>
      <c r="L77" s="197"/>
    </row>
    <row r="78" spans="1:16" x14ac:dyDescent="0.25">
      <c r="A78" s="422"/>
      <c r="B78" s="418"/>
      <c r="C78" s="79"/>
      <c r="D78" s="79"/>
      <c r="E78" s="80"/>
      <c r="F78" s="81"/>
      <c r="G78" s="95"/>
      <c r="H78" s="96"/>
      <c r="I78" s="84"/>
      <c r="J78" s="397"/>
      <c r="K78" s="397"/>
      <c r="L78" s="197"/>
    </row>
    <row r="79" spans="1:16" x14ac:dyDescent="0.25">
      <c r="A79" s="422"/>
      <c r="B79" s="418"/>
      <c r="C79" s="79"/>
      <c r="D79" s="79"/>
      <c r="E79" s="80"/>
      <c r="F79" s="81"/>
      <c r="G79" s="95"/>
      <c r="H79" s="96"/>
      <c r="I79" s="84"/>
      <c r="J79" s="397"/>
      <c r="K79" s="397"/>
      <c r="L79" s="197"/>
    </row>
    <row r="80" spans="1:16" x14ac:dyDescent="0.25">
      <c r="A80" s="422"/>
      <c r="B80" s="418"/>
      <c r="C80" s="79"/>
      <c r="D80" s="79"/>
      <c r="E80" s="80"/>
      <c r="F80" s="80"/>
      <c r="G80" s="95"/>
      <c r="H80" s="96"/>
      <c r="I80" s="84"/>
      <c r="J80" s="397"/>
      <c r="K80" s="397"/>
      <c r="L80" s="197"/>
    </row>
    <row r="81" spans="1:16" x14ac:dyDescent="0.25">
      <c r="A81" s="422"/>
      <c r="B81" s="418"/>
      <c r="C81" s="79"/>
      <c r="D81" s="79"/>
      <c r="E81" s="80"/>
      <c r="F81" s="80"/>
      <c r="G81" s="95"/>
      <c r="H81" s="96"/>
      <c r="I81" s="84"/>
      <c r="J81" s="397"/>
      <c r="K81" s="397"/>
      <c r="L81" s="197"/>
    </row>
    <row r="82" spans="1:16" x14ac:dyDescent="0.25">
      <c r="A82" s="422"/>
      <c r="B82" s="418"/>
      <c r="C82" s="79"/>
      <c r="D82" s="79"/>
      <c r="E82" s="80"/>
      <c r="F82" s="80"/>
      <c r="G82" s="95"/>
      <c r="H82" s="96"/>
      <c r="I82" s="84"/>
      <c r="J82" s="397"/>
      <c r="K82" s="397"/>
      <c r="L82" s="197"/>
      <c r="P82" s="75" t="s">
        <v>30</v>
      </c>
    </row>
    <row r="83" spans="1:16" x14ac:dyDescent="0.25">
      <c r="A83" s="423"/>
      <c r="B83" s="418"/>
      <c r="C83" s="79"/>
      <c r="D83" s="79"/>
      <c r="E83" s="80"/>
      <c r="F83" s="80"/>
      <c r="G83" s="95"/>
      <c r="H83" s="96" t="s">
        <v>30</v>
      </c>
      <c r="I83" s="84"/>
      <c r="J83" s="397"/>
      <c r="K83" s="397"/>
      <c r="L83" s="197"/>
    </row>
    <row r="84" spans="1:16" x14ac:dyDescent="0.25">
      <c r="A84" s="424"/>
      <c r="B84" s="419"/>
      <c r="C84" s="90"/>
      <c r="D84" s="90"/>
      <c r="E84" s="91"/>
      <c r="F84" s="91"/>
      <c r="G84" s="97"/>
      <c r="H84" s="98"/>
      <c r="I84" s="94"/>
      <c r="J84" s="398"/>
      <c r="K84" s="398"/>
      <c r="L84" s="197"/>
    </row>
    <row r="85" spans="1:16" x14ac:dyDescent="0.25">
      <c r="A85" s="212"/>
      <c r="B85" s="418">
        <f>Eelarve!E19</f>
        <v>0</v>
      </c>
      <c r="C85" s="418">
        <f>Eelarve!F19</f>
        <v>0</v>
      </c>
      <c r="D85" s="418">
        <f>Eelarve!G19</f>
        <v>0</v>
      </c>
      <c r="E85" s="425"/>
      <c r="F85" s="426"/>
      <c r="G85" s="426"/>
      <c r="H85" s="426"/>
      <c r="I85" s="427"/>
      <c r="J85" s="414">
        <f>B85-C87-D87</f>
        <v>0</v>
      </c>
      <c r="K85" s="393">
        <f>IFERROR(C87/C85,0)</f>
        <v>0</v>
      </c>
      <c r="L85" s="197"/>
    </row>
    <row r="86" spans="1:16" ht="4.5" customHeight="1" x14ac:dyDescent="0.25">
      <c r="A86" s="403" t="str">
        <f>Eelarve!A19</f>
        <v xml:space="preserve">1.8. </v>
      </c>
      <c r="B86" s="421"/>
      <c r="C86" s="421"/>
      <c r="D86" s="421"/>
      <c r="E86" s="428"/>
      <c r="F86" s="429"/>
      <c r="G86" s="429"/>
      <c r="H86" s="429"/>
      <c r="I86" s="430"/>
      <c r="J86" s="415"/>
      <c r="K86" s="394"/>
      <c r="L86" s="197"/>
    </row>
    <row r="87" spans="1:16" ht="15.75" customHeight="1" x14ac:dyDescent="0.25">
      <c r="A87" s="403"/>
      <c r="B87" s="417"/>
      <c r="C87" s="228">
        <f>SUM(C88:C95)</f>
        <v>0</v>
      </c>
      <c r="D87" s="228">
        <f>SUM(D88:D95)</f>
        <v>0</v>
      </c>
      <c r="E87" s="431"/>
      <c r="F87" s="432"/>
      <c r="G87" s="432"/>
      <c r="H87" s="432"/>
      <c r="I87" s="433"/>
      <c r="J87" s="416"/>
      <c r="K87" s="395"/>
      <c r="L87" s="197"/>
    </row>
    <row r="88" spans="1:16" x14ac:dyDescent="0.25">
      <c r="A88" s="422"/>
      <c r="B88" s="418"/>
      <c r="C88" s="79"/>
      <c r="D88" s="79"/>
      <c r="E88" s="80"/>
      <c r="F88" s="81"/>
      <c r="G88" s="95"/>
      <c r="H88" s="96"/>
      <c r="I88" s="84"/>
      <c r="J88" s="396"/>
      <c r="K88" s="396"/>
      <c r="L88" s="197"/>
    </row>
    <row r="89" spans="1:16" x14ac:dyDescent="0.25">
      <c r="A89" s="422"/>
      <c r="B89" s="418"/>
      <c r="C89" s="79"/>
      <c r="D89" s="79"/>
      <c r="E89" s="80"/>
      <c r="F89" s="81"/>
      <c r="G89" s="95"/>
      <c r="H89" s="96"/>
      <c r="I89" s="84"/>
      <c r="J89" s="397"/>
      <c r="K89" s="397"/>
      <c r="L89" s="197"/>
    </row>
    <row r="90" spans="1:16" x14ac:dyDescent="0.25">
      <c r="A90" s="422"/>
      <c r="B90" s="418"/>
      <c r="C90" s="79"/>
      <c r="D90" s="79"/>
      <c r="E90" s="80"/>
      <c r="F90" s="81"/>
      <c r="G90" s="95"/>
      <c r="H90" s="96"/>
      <c r="I90" s="84"/>
      <c r="J90" s="397"/>
      <c r="K90" s="397"/>
      <c r="L90" s="197"/>
    </row>
    <row r="91" spans="1:16" x14ac:dyDescent="0.25">
      <c r="A91" s="422"/>
      <c r="B91" s="418"/>
      <c r="C91" s="79"/>
      <c r="D91" s="79"/>
      <c r="E91" s="80"/>
      <c r="F91" s="80"/>
      <c r="G91" s="95"/>
      <c r="H91" s="96"/>
      <c r="I91" s="84"/>
      <c r="J91" s="397"/>
      <c r="K91" s="397"/>
      <c r="L91" s="197"/>
    </row>
    <row r="92" spans="1:16" x14ac:dyDescent="0.25">
      <c r="A92" s="422"/>
      <c r="B92" s="418"/>
      <c r="C92" s="79"/>
      <c r="D92" s="79"/>
      <c r="E92" s="80"/>
      <c r="F92" s="80"/>
      <c r="G92" s="95"/>
      <c r="H92" s="96"/>
      <c r="I92" s="84"/>
      <c r="J92" s="397"/>
      <c r="K92" s="397"/>
      <c r="L92" s="197"/>
    </row>
    <row r="93" spans="1:16" x14ac:dyDescent="0.25">
      <c r="A93" s="422"/>
      <c r="B93" s="418"/>
      <c r="C93" s="79"/>
      <c r="D93" s="79"/>
      <c r="E93" s="80"/>
      <c r="F93" s="80"/>
      <c r="G93" s="95"/>
      <c r="H93" s="96"/>
      <c r="I93" s="84"/>
      <c r="J93" s="397"/>
      <c r="K93" s="397"/>
      <c r="L93" s="197"/>
      <c r="P93" s="75" t="s">
        <v>30</v>
      </c>
    </row>
    <row r="94" spans="1:16" x14ac:dyDescent="0.25">
      <c r="A94" s="423"/>
      <c r="B94" s="418"/>
      <c r="C94" s="79"/>
      <c r="D94" s="79"/>
      <c r="E94" s="80"/>
      <c r="F94" s="80"/>
      <c r="G94" s="95"/>
      <c r="H94" s="96" t="s">
        <v>30</v>
      </c>
      <c r="I94" s="84"/>
      <c r="J94" s="397"/>
      <c r="K94" s="397"/>
      <c r="L94" s="197"/>
    </row>
    <row r="95" spans="1:16" x14ac:dyDescent="0.25">
      <c r="A95" s="424"/>
      <c r="B95" s="419"/>
      <c r="C95" s="90"/>
      <c r="D95" s="90"/>
      <c r="E95" s="91"/>
      <c r="F95" s="91"/>
      <c r="G95" s="97"/>
      <c r="H95" s="98"/>
      <c r="I95" s="94"/>
      <c r="J95" s="398"/>
      <c r="K95" s="398"/>
      <c r="L95" s="197"/>
    </row>
    <row r="96" spans="1:16" x14ac:dyDescent="0.25">
      <c r="A96" s="212"/>
      <c r="B96" s="418">
        <f>Eelarve!E20</f>
        <v>0</v>
      </c>
      <c r="C96" s="418">
        <f>Eelarve!F20</f>
        <v>0</v>
      </c>
      <c r="D96" s="418">
        <f>Eelarve!G20</f>
        <v>0</v>
      </c>
      <c r="E96" s="425"/>
      <c r="F96" s="426"/>
      <c r="G96" s="426"/>
      <c r="H96" s="426"/>
      <c r="I96" s="427"/>
      <c r="J96" s="414">
        <f>B96-C98-D98</f>
        <v>0</v>
      </c>
      <c r="K96" s="393">
        <f>IFERROR(C98/C96,0)</f>
        <v>0</v>
      </c>
      <c r="L96" s="197"/>
    </row>
    <row r="97" spans="1:12" x14ac:dyDescent="0.25">
      <c r="A97" s="403" t="str">
        <f>Eelarve!A20</f>
        <v xml:space="preserve">1.9. </v>
      </c>
      <c r="B97" s="421"/>
      <c r="C97" s="421"/>
      <c r="D97" s="421"/>
      <c r="E97" s="428"/>
      <c r="F97" s="429"/>
      <c r="G97" s="429"/>
      <c r="H97" s="429"/>
      <c r="I97" s="430"/>
      <c r="J97" s="415"/>
      <c r="K97" s="394"/>
      <c r="L97" s="197"/>
    </row>
    <row r="98" spans="1:12" x14ac:dyDescent="0.25">
      <c r="A98" s="403"/>
      <c r="B98" s="417"/>
      <c r="C98" s="228">
        <f>SUM(C99:C106)</f>
        <v>0</v>
      </c>
      <c r="D98" s="228">
        <f>SUM(D99:D106)</f>
        <v>0</v>
      </c>
      <c r="E98" s="431"/>
      <c r="F98" s="432"/>
      <c r="G98" s="432"/>
      <c r="H98" s="432"/>
      <c r="I98" s="433"/>
      <c r="J98" s="416"/>
      <c r="K98" s="395"/>
      <c r="L98" s="197"/>
    </row>
    <row r="99" spans="1:12" x14ac:dyDescent="0.25">
      <c r="A99" s="403"/>
      <c r="B99" s="418"/>
      <c r="C99" s="79"/>
      <c r="D99" s="79"/>
      <c r="E99" s="80"/>
      <c r="F99" s="81"/>
      <c r="G99" s="95"/>
      <c r="H99" s="96"/>
      <c r="I99" s="84"/>
      <c r="J99" s="396"/>
      <c r="K99" s="396"/>
      <c r="L99" s="197"/>
    </row>
    <row r="100" spans="1:12" x14ac:dyDescent="0.25">
      <c r="A100" s="403"/>
      <c r="B100" s="418"/>
      <c r="C100" s="79"/>
      <c r="D100" s="79"/>
      <c r="E100" s="80"/>
      <c r="F100" s="81"/>
      <c r="G100" s="95"/>
      <c r="H100" s="96"/>
      <c r="I100" s="84"/>
      <c r="J100" s="397"/>
      <c r="K100" s="397"/>
      <c r="L100" s="197"/>
    </row>
    <row r="101" spans="1:12" x14ac:dyDescent="0.25">
      <c r="A101" s="403"/>
      <c r="B101" s="418"/>
      <c r="C101" s="79"/>
      <c r="D101" s="79"/>
      <c r="E101" s="80"/>
      <c r="F101" s="81"/>
      <c r="G101" s="95"/>
      <c r="H101" s="96"/>
      <c r="I101" s="84"/>
      <c r="J101" s="397"/>
      <c r="K101" s="397"/>
      <c r="L101" s="197"/>
    </row>
    <row r="102" spans="1:12" x14ac:dyDescent="0.25">
      <c r="A102" s="403"/>
      <c r="B102" s="418"/>
      <c r="C102" s="79"/>
      <c r="D102" s="79"/>
      <c r="E102" s="80"/>
      <c r="F102" s="80"/>
      <c r="G102" s="95"/>
      <c r="H102" s="96"/>
      <c r="I102" s="84"/>
      <c r="J102" s="397"/>
      <c r="K102" s="397"/>
      <c r="L102" s="197"/>
    </row>
    <row r="103" spans="1:12" x14ac:dyDescent="0.25">
      <c r="A103" s="403"/>
      <c r="B103" s="418"/>
      <c r="C103" s="79"/>
      <c r="D103" s="79"/>
      <c r="E103" s="80"/>
      <c r="F103" s="80"/>
      <c r="G103" s="95"/>
      <c r="H103" s="96"/>
      <c r="I103" s="84"/>
      <c r="J103" s="397"/>
      <c r="K103" s="397"/>
      <c r="L103" s="197"/>
    </row>
    <row r="104" spans="1:12" x14ac:dyDescent="0.25">
      <c r="A104" s="403"/>
      <c r="B104" s="418"/>
      <c r="C104" s="79"/>
      <c r="D104" s="79"/>
      <c r="E104" s="80"/>
      <c r="F104" s="80"/>
      <c r="G104" s="95"/>
      <c r="H104" s="96"/>
      <c r="I104" s="84"/>
      <c r="J104" s="397"/>
      <c r="K104" s="397"/>
      <c r="L104" s="197"/>
    </row>
    <row r="105" spans="1:12" x14ac:dyDescent="0.25">
      <c r="A105" s="403"/>
      <c r="B105" s="418"/>
      <c r="C105" s="79"/>
      <c r="D105" s="79"/>
      <c r="E105" s="80"/>
      <c r="F105" s="80"/>
      <c r="G105" s="95"/>
      <c r="H105" s="96" t="s">
        <v>30</v>
      </c>
      <c r="I105" s="84"/>
      <c r="J105" s="397"/>
      <c r="K105" s="397"/>
      <c r="L105" s="197"/>
    </row>
    <row r="106" spans="1:12" x14ac:dyDescent="0.25">
      <c r="A106" s="404"/>
      <c r="B106" s="419"/>
      <c r="C106" s="90"/>
      <c r="D106" s="90"/>
      <c r="E106" s="91"/>
      <c r="F106" s="91"/>
      <c r="G106" s="97"/>
      <c r="H106" s="98"/>
      <c r="I106" s="94"/>
      <c r="J106" s="398"/>
      <c r="K106" s="398"/>
      <c r="L106" s="197"/>
    </row>
    <row r="107" spans="1:12" x14ac:dyDescent="0.25">
      <c r="A107" s="212"/>
      <c r="B107" s="418">
        <f>Eelarve!E21</f>
        <v>0</v>
      </c>
      <c r="C107" s="418">
        <f>Eelarve!F21</f>
        <v>0</v>
      </c>
      <c r="D107" s="418">
        <f>Eelarve!G21</f>
        <v>0</v>
      </c>
      <c r="E107" s="425"/>
      <c r="F107" s="426"/>
      <c r="G107" s="426"/>
      <c r="H107" s="426"/>
      <c r="I107" s="427"/>
      <c r="J107" s="414">
        <f>B107-C109-D109</f>
        <v>0</v>
      </c>
      <c r="K107" s="393">
        <f>IFERROR(C109/C107,0)</f>
        <v>0</v>
      </c>
      <c r="L107" s="197"/>
    </row>
    <row r="108" spans="1:12" ht="4.5" customHeight="1" x14ac:dyDescent="0.25">
      <c r="A108" s="403" t="str">
        <f>Eelarve!A21</f>
        <v xml:space="preserve">1.10. </v>
      </c>
      <c r="B108" s="421"/>
      <c r="C108" s="421"/>
      <c r="D108" s="421"/>
      <c r="E108" s="428"/>
      <c r="F108" s="429"/>
      <c r="G108" s="429"/>
      <c r="H108" s="429"/>
      <c r="I108" s="430"/>
      <c r="J108" s="415"/>
      <c r="K108" s="394"/>
      <c r="L108" s="197"/>
    </row>
    <row r="109" spans="1:12" ht="15.75" customHeight="1" x14ac:dyDescent="0.25">
      <c r="A109" s="403"/>
      <c r="B109" s="417"/>
      <c r="C109" s="228">
        <f>SUM(C110:C117)</f>
        <v>0</v>
      </c>
      <c r="D109" s="228">
        <f>SUM(D110:D117)</f>
        <v>0</v>
      </c>
      <c r="E109" s="431"/>
      <c r="F109" s="432"/>
      <c r="G109" s="432"/>
      <c r="H109" s="432"/>
      <c r="I109" s="433"/>
      <c r="J109" s="416"/>
      <c r="K109" s="395"/>
      <c r="L109" s="197"/>
    </row>
    <row r="110" spans="1:12" x14ac:dyDescent="0.25">
      <c r="A110" s="403"/>
      <c r="B110" s="418"/>
      <c r="C110" s="79"/>
      <c r="D110" s="79"/>
      <c r="E110" s="80"/>
      <c r="F110" s="81"/>
      <c r="G110" s="95"/>
      <c r="H110" s="96"/>
      <c r="I110" s="84"/>
      <c r="J110" s="396"/>
      <c r="K110" s="396"/>
      <c r="L110" s="197"/>
    </row>
    <row r="111" spans="1:12" x14ac:dyDescent="0.25">
      <c r="A111" s="403"/>
      <c r="B111" s="418"/>
      <c r="C111" s="79"/>
      <c r="D111" s="79"/>
      <c r="E111" s="80"/>
      <c r="F111" s="81"/>
      <c r="G111" s="95"/>
      <c r="H111" s="96"/>
      <c r="I111" s="84"/>
      <c r="J111" s="397"/>
      <c r="K111" s="397"/>
      <c r="L111" s="197"/>
    </row>
    <row r="112" spans="1:12" x14ac:dyDescent="0.25">
      <c r="A112" s="403"/>
      <c r="B112" s="418"/>
      <c r="C112" s="79"/>
      <c r="D112" s="79"/>
      <c r="E112" s="80"/>
      <c r="F112" s="81"/>
      <c r="G112" s="95"/>
      <c r="H112" s="96"/>
      <c r="I112" s="84"/>
      <c r="J112" s="397"/>
      <c r="K112" s="397"/>
      <c r="L112" s="197"/>
    </row>
    <row r="113" spans="1:16" x14ac:dyDescent="0.25">
      <c r="A113" s="403"/>
      <c r="B113" s="418"/>
      <c r="C113" s="79"/>
      <c r="D113" s="79"/>
      <c r="E113" s="80"/>
      <c r="F113" s="80"/>
      <c r="G113" s="95"/>
      <c r="H113" s="96"/>
      <c r="I113" s="84"/>
      <c r="J113" s="397"/>
      <c r="K113" s="397"/>
      <c r="L113" s="197"/>
    </row>
    <row r="114" spans="1:16" x14ac:dyDescent="0.25">
      <c r="A114" s="403"/>
      <c r="B114" s="418"/>
      <c r="C114" s="79"/>
      <c r="D114" s="79"/>
      <c r="E114" s="80"/>
      <c r="F114" s="80"/>
      <c r="G114" s="95"/>
      <c r="H114" s="96"/>
      <c r="I114" s="84"/>
      <c r="J114" s="397"/>
      <c r="K114" s="397"/>
      <c r="L114" s="197"/>
    </row>
    <row r="115" spans="1:16" x14ac:dyDescent="0.25">
      <c r="A115" s="403"/>
      <c r="B115" s="418"/>
      <c r="C115" s="79"/>
      <c r="D115" s="79"/>
      <c r="E115" s="80"/>
      <c r="F115" s="80"/>
      <c r="G115" s="95"/>
      <c r="H115" s="96"/>
      <c r="I115" s="84"/>
      <c r="J115" s="397"/>
      <c r="K115" s="397"/>
      <c r="L115" s="197"/>
      <c r="P115" s="75" t="s">
        <v>30</v>
      </c>
    </row>
    <row r="116" spans="1:16" x14ac:dyDescent="0.25">
      <c r="A116" s="403"/>
      <c r="B116" s="418"/>
      <c r="C116" s="79"/>
      <c r="D116" s="79"/>
      <c r="E116" s="80"/>
      <c r="F116" s="80"/>
      <c r="G116" s="95"/>
      <c r="H116" s="96" t="s">
        <v>30</v>
      </c>
      <c r="I116" s="84"/>
      <c r="J116" s="397"/>
      <c r="K116" s="397"/>
      <c r="L116" s="197"/>
    </row>
    <row r="117" spans="1:16" x14ac:dyDescent="0.25">
      <c r="A117" s="404"/>
      <c r="B117" s="419"/>
      <c r="C117" s="90"/>
      <c r="D117" s="90"/>
      <c r="E117" s="91"/>
      <c r="F117" s="91"/>
      <c r="G117" s="97"/>
      <c r="H117" s="98"/>
      <c r="I117" s="94"/>
      <c r="J117" s="398"/>
      <c r="K117" s="398"/>
      <c r="L117" s="197"/>
    </row>
    <row r="118" spans="1:16" x14ac:dyDescent="0.25">
      <c r="A118" s="212"/>
      <c r="B118" s="420">
        <f>Eelarve!E22</f>
        <v>0</v>
      </c>
      <c r="C118" s="420">
        <f>Eelarve!F22</f>
        <v>0</v>
      </c>
      <c r="D118" s="420">
        <f>Eelarve!G22</f>
        <v>0</v>
      </c>
      <c r="E118" s="425"/>
      <c r="F118" s="426"/>
      <c r="G118" s="426"/>
      <c r="H118" s="426"/>
      <c r="I118" s="427"/>
      <c r="J118" s="414">
        <f>B118-C120-D120</f>
        <v>0</v>
      </c>
      <c r="K118" s="393">
        <f>IFERROR(C120/C118,0)</f>
        <v>0</v>
      </c>
      <c r="L118" s="197"/>
    </row>
    <row r="119" spans="1:16" ht="4.5" customHeight="1" x14ac:dyDescent="0.25">
      <c r="A119" s="403" t="str">
        <f>Eelarve!A22</f>
        <v>1.11.</v>
      </c>
      <c r="B119" s="421"/>
      <c r="C119" s="421"/>
      <c r="D119" s="421"/>
      <c r="E119" s="428"/>
      <c r="F119" s="429"/>
      <c r="G119" s="429"/>
      <c r="H119" s="429"/>
      <c r="I119" s="430"/>
      <c r="J119" s="415"/>
      <c r="K119" s="394"/>
      <c r="L119" s="197"/>
    </row>
    <row r="120" spans="1:16" ht="15.75" customHeight="1" x14ac:dyDescent="0.25">
      <c r="A120" s="403"/>
      <c r="B120" s="417"/>
      <c r="C120" s="228">
        <f>SUM(C121:C128)</f>
        <v>0</v>
      </c>
      <c r="D120" s="228">
        <f>SUM(D121:D128)</f>
        <v>0</v>
      </c>
      <c r="E120" s="431"/>
      <c r="F120" s="432"/>
      <c r="G120" s="432"/>
      <c r="H120" s="432"/>
      <c r="I120" s="433"/>
      <c r="J120" s="416"/>
      <c r="K120" s="395"/>
      <c r="L120" s="197"/>
    </row>
    <row r="121" spans="1:16" x14ac:dyDescent="0.25">
      <c r="A121" s="403"/>
      <c r="B121" s="418"/>
      <c r="C121" s="79"/>
      <c r="D121" s="79"/>
      <c r="E121" s="80"/>
      <c r="F121" s="81"/>
      <c r="G121" s="95"/>
      <c r="H121" s="96"/>
      <c r="I121" s="84"/>
      <c r="J121" s="396"/>
      <c r="K121" s="396"/>
      <c r="L121" s="197"/>
    </row>
    <row r="122" spans="1:16" x14ac:dyDescent="0.25">
      <c r="A122" s="403"/>
      <c r="B122" s="418"/>
      <c r="C122" s="79"/>
      <c r="D122" s="79"/>
      <c r="E122" s="80"/>
      <c r="F122" s="81"/>
      <c r="G122" s="95"/>
      <c r="H122" s="96"/>
      <c r="I122" s="84"/>
      <c r="J122" s="397"/>
      <c r="K122" s="397"/>
      <c r="L122" s="197"/>
    </row>
    <row r="123" spans="1:16" x14ac:dyDescent="0.25">
      <c r="A123" s="403"/>
      <c r="B123" s="418"/>
      <c r="C123" s="79"/>
      <c r="D123" s="79"/>
      <c r="E123" s="80"/>
      <c r="F123" s="81"/>
      <c r="G123" s="95"/>
      <c r="H123" s="96"/>
      <c r="I123" s="84"/>
      <c r="J123" s="397"/>
      <c r="K123" s="397"/>
      <c r="L123" s="197"/>
    </row>
    <row r="124" spans="1:16" x14ac:dyDescent="0.25">
      <c r="A124" s="403"/>
      <c r="B124" s="418"/>
      <c r="C124" s="79"/>
      <c r="D124" s="79"/>
      <c r="E124" s="80"/>
      <c r="F124" s="80"/>
      <c r="G124" s="95"/>
      <c r="H124" s="96"/>
      <c r="I124" s="84"/>
      <c r="J124" s="397"/>
      <c r="K124" s="397"/>
      <c r="L124" s="197"/>
    </row>
    <row r="125" spans="1:16" x14ac:dyDescent="0.25">
      <c r="A125" s="403"/>
      <c r="B125" s="418"/>
      <c r="C125" s="79"/>
      <c r="D125" s="79"/>
      <c r="E125" s="80"/>
      <c r="F125" s="80"/>
      <c r="G125" s="95"/>
      <c r="H125" s="96"/>
      <c r="I125" s="84"/>
      <c r="J125" s="397"/>
      <c r="K125" s="397"/>
      <c r="L125" s="197"/>
    </row>
    <row r="126" spans="1:16" x14ac:dyDescent="0.25">
      <c r="A126" s="403"/>
      <c r="B126" s="418"/>
      <c r="C126" s="79"/>
      <c r="D126" s="79"/>
      <c r="E126" s="80"/>
      <c r="F126" s="80"/>
      <c r="G126" s="95"/>
      <c r="H126" s="96"/>
      <c r="I126" s="84"/>
      <c r="J126" s="397"/>
      <c r="K126" s="397"/>
      <c r="L126" s="197"/>
      <c r="P126" s="75" t="s">
        <v>30</v>
      </c>
    </row>
    <row r="127" spans="1:16" x14ac:dyDescent="0.25">
      <c r="A127" s="403"/>
      <c r="B127" s="418"/>
      <c r="C127" s="79"/>
      <c r="D127" s="79"/>
      <c r="E127" s="80"/>
      <c r="F127" s="80"/>
      <c r="G127" s="95"/>
      <c r="H127" s="96" t="s">
        <v>30</v>
      </c>
      <c r="I127" s="84"/>
      <c r="J127" s="397"/>
      <c r="K127" s="397"/>
      <c r="L127" s="197"/>
    </row>
    <row r="128" spans="1:16" x14ac:dyDescent="0.25">
      <c r="A128" s="404"/>
      <c r="B128" s="419"/>
      <c r="C128" s="90"/>
      <c r="D128" s="90"/>
      <c r="E128" s="91"/>
      <c r="F128" s="91"/>
      <c r="G128" s="97"/>
      <c r="H128" s="98"/>
      <c r="I128" s="94"/>
      <c r="J128" s="398"/>
      <c r="K128" s="398"/>
      <c r="L128" s="197"/>
    </row>
    <row r="129" spans="1:16" ht="13.15" customHeight="1" x14ac:dyDescent="0.25">
      <c r="A129" s="402" t="str">
        <f>Eelarve!A23</f>
        <v>1.12. Töötuskindlustusmakse 0,8%</v>
      </c>
      <c r="B129" s="420">
        <f>Eelarve!E23</f>
        <v>0</v>
      </c>
      <c r="C129" s="420">
        <f>Eelarve!F23</f>
        <v>0</v>
      </c>
      <c r="D129" s="420">
        <f>Eelarve!G23</f>
        <v>0</v>
      </c>
      <c r="E129" s="405" t="s">
        <v>117</v>
      </c>
      <c r="F129" s="406"/>
      <c r="G129" s="406"/>
      <c r="H129" s="406"/>
      <c r="I129" s="407"/>
      <c r="J129" s="414">
        <f>B129-C131-D131</f>
        <v>0</v>
      </c>
      <c r="K129" s="393">
        <f>IFERROR(C131/C129,0)</f>
        <v>0</v>
      </c>
      <c r="L129" s="197"/>
    </row>
    <row r="130" spans="1:16" ht="4.1500000000000004" customHeight="1" x14ac:dyDescent="0.25">
      <c r="A130" s="403"/>
      <c r="B130" s="421"/>
      <c r="C130" s="421"/>
      <c r="D130" s="421"/>
      <c r="E130" s="408"/>
      <c r="F130" s="409"/>
      <c r="G130" s="409"/>
      <c r="H130" s="409"/>
      <c r="I130" s="410"/>
      <c r="J130" s="415"/>
      <c r="K130" s="394"/>
      <c r="L130" s="197"/>
    </row>
    <row r="131" spans="1:16" ht="27.75" customHeight="1" x14ac:dyDescent="0.25">
      <c r="A131" s="403"/>
      <c r="B131" s="417"/>
      <c r="C131" s="228">
        <f>((C10+C21+C32+C43+C54+C65+C76+C109+C120+C98+C87)*0.8%)+C134+C133+C132</f>
        <v>0</v>
      </c>
      <c r="D131" s="228">
        <f>((D10+D21+D32+D43+D54+D65+D76+D109+D120+D98+D87)*0.8%)+D134+D133+D132</f>
        <v>0</v>
      </c>
      <c r="E131" s="411"/>
      <c r="F131" s="412"/>
      <c r="G131" s="412"/>
      <c r="H131" s="412"/>
      <c r="I131" s="413"/>
      <c r="J131" s="416"/>
      <c r="K131" s="395"/>
      <c r="L131" s="197"/>
    </row>
    <row r="132" spans="1:16" x14ac:dyDescent="0.25">
      <c r="A132" s="403"/>
      <c r="B132" s="418"/>
      <c r="C132" s="99"/>
      <c r="D132" s="99"/>
      <c r="E132" s="100"/>
      <c r="F132" s="100"/>
      <c r="G132" s="100"/>
      <c r="H132" s="100"/>
      <c r="I132" s="84"/>
      <c r="J132" s="396"/>
      <c r="K132" s="396"/>
      <c r="L132" s="197"/>
      <c r="P132" s="75" t="s">
        <v>30</v>
      </c>
    </row>
    <row r="133" spans="1:16" x14ac:dyDescent="0.25">
      <c r="A133" s="403"/>
      <c r="B133" s="418"/>
      <c r="C133" s="101"/>
      <c r="D133" s="101"/>
      <c r="E133" s="100"/>
      <c r="F133" s="100"/>
      <c r="G133" s="100"/>
      <c r="H133" s="100"/>
      <c r="I133" s="84"/>
      <c r="J133" s="397"/>
      <c r="K133" s="397"/>
      <c r="L133" s="197"/>
      <c r="P133" s="75" t="s">
        <v>30</v>
      </c>
    </row>
    <row r="134" spans="1:16" x14ac:dyDescent="0.25">
      <c r="A134" s="404"/>
      <c r="B134" s="419"/>
      <c r="C134" s="90"/>
      <c r="D134" s="90"/>
      <c r="E134" s="91"/>
      <c r="F134" s="102"/>
      <c r="G134" s="97"/>
      <c r="H134" s="98"/>
      <c r="I134" s="94"/>
      <c r="J134" s="398"/>
      <c r="K134" s="398"/>
      <c r="L134" s="197"/>
    </row>
    <row r="135" spans="1:16" ht="12.75" customHeight="1" x14ac:dyDescent="0.25">
      <c r="A135" s="402" t="str">
        <f>Eelarve!A24</f>
        <v>1.13. Sotsiaalmaks 33%</v>
      </c>
      <c r="B135" s="420">
        <f>Eelarve!E24</f>
        <v>0</v>
      </c>
      <c r="C135" s="420">
        <f>Eelarve!F24</f>
        <v>0</v>
      </c>
      <c r="D135" s="420">
        <f>Eelarve!G24</f>
        <v>0</v>
      </c>
      <c r="E135" s="405" t="s">
        <v>118</v>
      </c>
      <c r="F135" s="406"/>
      <c r="G135" s="406"/>
      <c r="H135" s="406"/>
      <c r="I135" s="407"/>
      <c r="J135" s="414">
        <f>B135-C137-D137</f>
        <v>0</v>
      </c>
      <c r="K135" s="393">
        <f>IFERROR(C137/C135,0)</f>
        <v>0</v>
      </c>
      <c r="L135" s="197"/>
    </row>
    <row r="136" spans="1:16" ht="4.5" customHeight="1" x14ac:dyDescent="0.25">
      <c r="A136" s="403"/>
      <c r="B136" s="421"/>
      <c r="C136" s="421"/>
      <c r="D136" s="421"/>
      <c r="E136" s="408"/>
      <c r="F136" s="409"/>
      <c r="G136" s="409"/>
      <c r="H136" s="409"/>
      <c r="I136" s="410"/>
      <c r="J136" s="415"/>
      <c r="K136" s="394"/>
      <c r="L136" s="197"/>
    </row>
    <row r="137" spans="1:16" ht="30.6" customHeight="1" x14ac:dyDescent="0.25">
      <c r="A137" s="403"/>
      <c r="B137" s="417"/>
      <c r="C137" s="228">
        <f>((C10+C21+C32+C43+C54+C65+C76+C109+C120+C98+C87)*33%)+C140+C139+C138</f>
        <v>0</v>
      </c>
      <c r="D137" s="228">
        <f>((D10+D21+D32+D43+D54+D65+D76+D109+D120+D98+D87)*33%)+D140+D139+D138</f>
        <v>0</v>
      </c>
      <c r="E137" s="411"/>
      <c r="F137" s="412"/>
      <c r="G137" s="412"/>
      <c r="H137" s="412"/>
      <c r="I137" s="413"/>
      <c r="J137" s="416"/>
      <c r="K137" s="395"/>
      <c r="L137" s="197"/>
    </row>
    <row r="138" spans="1:16" x14ac:dyDescent="0.25">
      <c r="A138" s="403"/>
      <c r="B138" s="418"/>
      <c r="C138" s="79"/>
      <c r="D138" s="79"/>
      <c r="E138" s="80"/>
      <c r="F138" s="81"/>
      <c r="G138" s="95"/>
      <c r="H138" s="96"/>
      <c r="I138" s="84"/>
      <c r="J138" s="396"/>
      <c r="K138" s="396"/>
      <c r="L138" s="197"/>
    </row>
    <row r="139" spans="1:16" x14ac:dyDescent="0.25">
      <c r="A139" s="403"/>
      <c r="B139" s="418"/>
      <c r="C139" s="79"/>
      <c r="D139" s="79"/>
      <c r="E139" s="80"/>
      <c r="F139" s="81"/>
      <c r="G139" s="95"/>
      <c r="H139" s="96"/>
      <c r="I139" s="84"/>
      <c r="J139" s="397"/>
      <c r="K139" s="397"/>
      <c r="L139" s="197"/>
    </row>
    <row r="140" spans="1:16" x14ac:dyDescent="0.25">
      <c r="A140" s="404"/>
      <c r="B140" s="419"/>
      <c r="C140" s="90"/>
      <c r="D140" s="90"/>
      <c r="E140" s="91"/>
      <c r="F140" s="102"/>
      <c r="G140" s="97"/>
      <c r="H140" s="98"/>
      <c r="I140" s="94"/>
      <c r="J140" s="398"/>
      <c r="K140" s="398"/>
      <c r="L140" s="197"/>
    </row>
    <row r="144" spans="1:16" x14ac:dyDescent="0.25">
      <c r="P144" s="75" t="s">
        <v>30</v>
      </c>
    </row>
  </sheetData>
  <sheetProtection algorithmName="SHA-512" hashValue="pPKstnd/LDJoRpwyDCDgZyTicmRP2+Sta2XM45whaT0MtAWyOfDr/OF3khwWjy9yzMzGVdEHm6+M/6PJ5LzRvA==" saltValue="l81bJGOQSSFecHxmKWU2CQ==" spinCount="100000" sheet="1" insertRows="0"/>
  <protectedRanges>
    <protectedRange sqref="C11:I18 C22:I29 C33:I40 C44:I51 C55:I62 C66:I73 C77:I84 C110:I117 C121:I128 C132:I134 C138:I140 C88:I95 C99:I106" name="Range1"/>
  </protectedRanges>
  <mergeCells count="139">
    <mergeCell ref="K85:K87"/>
    <mergeCell ref="A86:A95"/>
    <mergeCell ref="B87:B95"/>
    <mergeCell ref="J88:J95"/>
    <mergeCell ref="K88:K95"/>
    <mergeCell ref="B96:B97"/>
    <mergeCell ref="C96:C97"/>
    <mergeCell ref="D96:D97"/>
    <mergeCell ref="E96:I98"/>
    <mergeCell ref="J96:J98"/>
    <mergeCell ref="K96:K98"/>
    <mergeCell ref="A97:A106"/>
    <mergeCell ref="B98:B106"/>
    <mergeCell ref="J99:J106"/>
    <mergeCell ref="K99:K106"/>
    <mergeCell ref="B118:B119"/>
    <mergeCell ref="C118:C119"/>
    <mergeCell ref="D118:D119"/>
    <mergeCell ref="E118:I120"/>
    <mergeCell ref="J118:J120"/>
    <mergeCell ref="A119:A128"/>
    <mergeCell ref="B120:B128"/>
    <mergeCell ref="J121:J128"/>
    <mergeCell ref="B107:B108"/>
    <mergeCell ref="C107:C108"/>
    <mergeCell ref="D107:D108"/>
    <mergeCell ref="E107:I109"/>
    <mergeCell ref="J107:J109"/>
    <mergeCell ref="J77:J84"/>
    <mergeCell ref="B74:B75"/>
    <mergeCell ref="C74:C75"/>
    <mergeCell ref="D74:D75"/>
    <mergeCell ref="E74:I76"/>
    <mergeCell ref="J74:J76"/>
    <mergeCell ref="A108:A117"/>
    <mergeCell ref="B109:B117"/>
    <mergeCell ref="J110:J117"/>
    <mergeCell ref="B85:B86"/>
    <mergeCell ref="C85:C86"/>
    <mergeCell ref="D85:D86"/>
    <mergeCell ref="E85:I87"/>
    <mergeCell ref="J85:J87"/>
    <mergeCell ref="B1:G1"/>
    <mergeCell ref="H6:H7"/>
    <mergeCell ref="I6:I7"/>
    <mergeCell ref="B5:B7"/>
    <mergeCell ref="C6:D6"/>
    <mergeCell ref="E6:E7"/>
    <mergeCell ref="F6:F7"/>
    <mergeCell ref="H2:H3"/>
    <mergeCell ref="A75:A84"/>
    <mergeCell ref="B76:B84"/>
    <mergeCell ref="B10:B18"/>
    <mergeCell ref="C5:I5"/>
    <mergeCell ref="E41:I43"/>
    <mergeCell ref="A53:A62"/>
    <mergeCell ref="J5:J7"/>
    <mergeCell ref="A9:A18"/>
    <mergeCell ref="B8:B9"/>
    <mergeCell ref="C8:C9"/>
    <mergeCell ref="D8:D9"/>
    <mergeCell ref="G6:G7"/>
    <mergeCell ref="A5:A7"/>
    <mergeCell ref="C41:C42"/>
    <mergeCell ref="D41:D42"/>
    <mergeCell ref="A31:A40"/>
    <mergeCell ref="B32:B40"/>
    <mergeCell ref="A42:A51"/>
    <mergeCell ref="B43:B51"/>
    <mergeCell ref="B41:B42"/>
    <mergeCell ref="A20:A29"/>
    <mergeCell ref="B21:B29"/>
    <mergeCell ref="B30:B31"/>
    <mergeCell ref="C30:C31"/>
    <mergeCell ref="D30:D31"/>
    <mergeCell ref="J44:J51"/>
    <mergeCell ref="E8:I10"/>
    <mergeCell ref="J8:J10"/>
    <mergeCell ref="E30:I32"/>
    <mergeCell ref="J30:J32"/>
    <mergeCell ref="J41:J43"/>
    <mergeCell ref="J33:J40"/>
    <mergeCell ref="J11:J18"/>
    <mergeCell ref="J19:J21"/>
    <mergeCell ref="J22:J29"/>
    <mergeCell ref="B65:B73"/>
    <mergeCell ref="J66:J73"/>
    <mergeCell ref="B63:B64"/>
    <mergeCell ref="C63:C64"/>
    <mergeCell ref="D63:D64"/>
    <mergeCell ref="E63:I65"/>
    <mergeCell ref="J52:J54"/>
    <mergeCell ref="B54:B62"/>
    <mergeCell ref="J55:J62"/>
    <mergeCell ref="E52:I54"/>
    <mergeCell ref="K5:K7"/>
    <mergeCell ref="K8:K10"/>
    <mergeCell ref="K11:K18"/>
    <mergeCell ref="K19:K21"/>
    <mergeCell ref="K22:K29"/>
    <mergeCell ref="A129:A134"/>
    <mergeCell ref="A135:A140"/>
    <mergeCell ref="E135:I137"/>
    <mergeCell ref="J135:J137"/>
    <mergeCell ref="B137:B140"/>
    <mergeCell ref="B135:B136"/>
    <mergeCell ref="C135:C136"/>
    <mergeCell ref="D135:D136"/>
    <mergeCell ref="J129:J131"/>
    <mergeCell ref="B131:B134"/>
    <mergeCell ref="B129:B130"/>
    <mergeCell ref="C129:C130"/>
    <mergeCell ref="D129:D130"/>
    <mergeCell ref="E129:I131"/>
    <mergeCell ref="B52:B53"/>
    <mergeCell ref="C52:C53"/>
    <mergeCell ref="D52:D53"/>
    <mergeCell ref="J63:J65"/>
    <mergeCell ref="A64:A73"/>
    <mergeCell ref="K55:K62"/>
    <mergeCell ref="K63:K65"/>
    <mergeCell ref="K66:K73"/>
    <mergeCell ref="K74:K76"/>
    <mergeCell ref="K77:K84"/>
    <mergeCell ref="K30:K32"/>
    <mergeCell ref="K33:K40"/>
    <mergeCell ref="K41:K43"/>
    <mergeCell ref="K44:K51"/>
    <mergeCell ref="K52:K54"/>
    <mergeCell ref="K135:K137"/>
    <mergeCell ref="J132:J134"/>
    <mergeCell ref="K132:K134"/>
    <mergeCell ref="J138:J140"/>
    <mergeCell ref="K138:K140"/>
    <mergeCell ref="K107:K109"/>
    <mergeCell ref="K110:K117"/>
    <mergeCell ref="K118:K120"/>
    <mergeCell ref="K121:K128"/>
    <mergeCell ref="K129:K131"/>
  </mergeCells>
  <conditionalFormatting sqref="K8:K10">
    <cfRule type="cellIs" dxfId="54" priority="14" operator="greaterThan">
      <formula>1.1</formula>
    </cfRule>
  </conditionalFormatting>
  <conditionalFormatting sqref="K135:K137">
    <cfRule type="cellIs" dxfId="53" priority="3" operator="greaterThan">
      <formula>1.1</formula>
    </cfRule>
  </conditionalFormatting>
  <conditionalFormatting sqref="K19:K21">
    <cfRule type="cellIs" dxfId="52" priority="12" operator="greaterThan">
      <formula>1.1</formula>
    </cfRule>
  </conditionalFormatting>
  <conditionalFormatting sqref="K30:K32">
    <cfRule type="cellIs" dxfId="51" priority="11" operator="greaterThan">
      <formula>1.1</formula>
    </cfRule>
  </conditionalFormatting>
  <conditionalFormatting sqref="K41:K43">
    <cfRule type="cellIs" dxfId="50" priority="10" operator="greaterThan">
      <formula>1.1</formula>
    </cfRule>
  </conditionalFormatting>
  <conditionalFormatting sqref="K52:K54">
    <cfRule type="cellIs" dxfId="49" priority="9" operator="greaterThan">
      <formula>1.1</formula>
    </cfRule>
  </conditionalFormatting>
  <conditionalFormatting sqref="K63:K65">
    <cfRule type="cellIs" dxfId="48" priority="8" operator="greaterThan">
      <formula>1.1</formula>
    </cfRule>
  </conditionalFormatting>
  <conditionalFormatting sqref="K74:K76">
    <cfRule type="cellIs" dxfId="47" priority="7" operator="greaterThan">
      <formula>1.1</formula>
    </cfRule>
  </conditionalFormatting>
  <conditionalFormatting sqref="K107:K109">
    <cfRule type="cellIs" dxfId="46" priority="6" operator="greaterThan">
      <formula>1.1</formula>
    </cfRule>
  </conditionalFormatting>
  <conditionalFormatting sqref="K118:K120">
    <cfRule type="cellIs" dxfId="45" priority="5" operator="greaterThan">
      <formula>1.1</formula>
    </cfRule>
  </conditionalFormatting>
  <conditionalFormatting sqref="K129:K131">
    <cfRule type="cellIs" dxfId="44" priority="4" operator="greaterThan">
      <formula>1.1</formula>
    </cfRule>
  </conditionalFormatting>
  <conditionalFormatting sqref="K85:K87">
    <cfRule type="cellIs" dxfId="43" priority="2" operator="greaterThan">
      <formula>1.1</formula>
    </cfRule>
  </conditionalFormatting>
  <conditionalFormatting sqref="K96:K98">
    <cfRule type="cellIs" dxfId="42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83" fitToHeight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0" max="11" man="1"/>
    <brk id="10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M132"/>
  <sheetViews>
    <sheetView showGridLines="0" zoomScale="85" zoomScaleNormal="85" workbookViewId="0">
      <pane ySplit="7" topLeftCell="A8" activePane="bottomLeft" state="frozen"/>
      <selection pane="bottomLeft" activeCell="I121" sqref="I121"/>
    </sheetView>
  </sheetViews>
  <sheetFormatPr defaultColWidth="9.140625" defaultRowHeight="12.75" x14ac:dyDescent="0.2"/>
  <cols>
    <col min="1" max="1" width="17.5703125" style="17" customWidth="1"/>
    <col min="2" max="2" width="9.140625" style="21"/>
    <col min="3" max="5" width="10.42578125" style="21" customWidth="1"/>
    <col min="6" max="6" width="13.85546875" style="21" customWidth="1"/>
    <col min="7" max="7" width="12.140625" style="21" customWidth="1"/>
    <col min="8" max="8" width="17.5703125" style="21" customWidth="1"/>
    <col min="9" max="9" width="53.42578125" style="22" customWidth="1"/>
    <col min="10" max="10" width="12.28515625" style="21" customWidth="1"/>
    <col min="11" max="11" width="11.5703125" style="21" customWidth="1"/>
    <col min="12" max="12" width="7.7109375" style="21" customWidth="1"/>
    <col min="13" max="13" width="6.140625" style="17" customWidth="1"/>
    <col min="14" max="16384" width="9.140625" style="17"/>
  </cols>
  <sheetData>
    <row r="1" spans="1:13" ht="15" customHeight="1" x14ac:dyDescent="0.2">
      <c r="A1" s="229"/>
      <c r="B1" s="190"/>
      <c r="C1" s="190"/>
      <c r="D1" s="190">
        <f>Eelarve!B2</f>
        <v>0</v>
      </c>
      <c r="E1" s="190"/>
      <c r="F1" s="190"/>
      <c r="G1" s="190"/>
      <c r="H1" s="230"/>
      <c r="I1" s="191"/>
      <c r="J1" s="231"/>
      <c r="K1" s="190"/>
      <c r="L1" s="190"/>
      <c r="M1" s="232"/>
    </row>
    <row r="2" spans="1:13" ht="15" x14ac:dyDescent="0.2">
      <c r="A2" s="229" t="str">
        <f>Eelarve!A25</f>
        <v>2. Muud tööjõukulud (sh vabatahtlik töö)</v>
      </c>
      <c r="B2" s="190"/>
      <c r="C2" s="190"/>
      <c r="D2" s="190"/>
      <c r="E2" s="190"/>
      <c r="F2" s="190"/>
      <c r="G2" s="190"/>
      <c r="H2" s="230"/>
      <c r="I2" s="481"/>
      <c r="J2" s="233"/>
      <c r="K2" s="234"/>
      <c r="L2" s="234"/>
      <c r="M2" s="232"/>
    </row>
    <row r="3" spans="1:13" ht="15" customHeight="1" x14ac:dyDescent="0.25">
      <c r="A3" s="235" t="s">
        <v>11</v>
      </c>
      <c r="B3" s="236">
        <f>Eelarve!E25</f>
        <v>0</v>
      </c>
      <c r="C3" s="236">
        <f>Eelarve!F25</f>
        <v>0</v>
      </c>
      <c r="D3" s="236">
        <f>Eelarve!G25</f>
        <v>0</v>
      </c>
      <c r="E3" s="236">
        <f>Eelarve!H25</f>
        <v>0</v>
      </c>
      <c r="F3" s="237"/>
      <c r="G3" s="190"/>
      <c r="H3" s="238"/>
      <c r="I3" s="481"/>
      <c r="J3" s="231"/>
      <c r="K3" s="239" t="s">
        <v>14</v>
      </c>
      <c r="L3" s="239"/>
      <c r="M3" s="232"/>
    </row>
    <row r="4" spans="1:13" s="18" customFormat="1" ht="17.25" customHeight="1" x14ac:dyDescent="0.2">
      <c r="A4" s="256" t="s">
        <v>12</v>
      </c>
      <c r="B4" s="255"/>
      <c r="C4" s="255">
        <f>C10+C23+C35+C47+C58+C68+C79+C85</f>
        <v>0</v>
      </c>
      <c r="D4" s="255">
        <f>D10+D23+D35+D47+D58+D68+D79+D85</f>
        <v>0</v>
      </c>
      <c r="E4" s="255">
        <f>E91+E102+E113+E124</f>
        <v>0</v>
      </c>
      <c r="F4" s="241"/>
      <c r="G4" s="241"/>
      <c r="H4" s="242"/>
      <c r="I4" s="243"/>
      <c r="J4" s="244"/>
      <c r="K4" s="255">
        <f>B3-C4-D4-E4</f>
        <v>0</v>
      </c>
      <c r="L4" s="240"/>
      <c r="M4" s="245"/>
    </row>
    <row r="5" spans="1:13" s="19" customFormat="1" ht="18" customHeight="1" x14ac:dyDescent="0.2">
      <c r="A5" s="482" t="s">
        <v>35</v>
      </c>
      <c r="B5" s="485" t="s">
        <v>5</v>
      </c>
      <c r="C5" s="488" t="s">
        <v>6</v>
      </c>
      <c r="D5" s="488"/>
      <c r="E5" s="488"/>
      <c r="F5" s="488"/>
      <c r="G5" s="488"/>
      <c r="H5" s="488"/>
      <c r="I5" s="488"/>
      <c r="J5" s="489"/>
      <c r="K5" s="490" t="s">
        <v>10</v>
      </c>
      <c r="L5" s="399" t="s">
        <v>103</v>
      </c>
      <c r="M5" s="246"/>
    </row>
    <row r="6" spans="1:13" s="19" customFormat="1" ht="18" customHeight="1" x14ac:dyDescent="0.2">
      <c r="A6" s="483"/>
      <c r="B6" s="486"/>
      <c r="C6" s="496" t="s">
        <v>7</v>
      </c>
      <c r="D6" s="497"/>
      <c r="E6" s="498"/>
      <c r="F6" s="493" t="s">
        <v>13</v>
      </c>
      <c r="G6" s="495" t="s">
        <v>8</v>
      </c>
      <c r="H6" s="493" t="s">
        <v>9</v>
      </c>
      <c r="I6" s="434" t="s">
        <v>62</v>
      </c>
      <c r="J6" s="440" t="s">
        <v>32</v>
      </c>
      <c r="K6" s="491"/>
      <c r="L6" s="400"/>
      <c r="M6" s="246"/>
    </row>
    <row r="7" spans="1:13" ht="54" customHeight="1" x14ac:dyDescent="0.2">
      <c r="A7" s="484"/>
      <c r="B7" s="487"/>
      <c r="C7" s="247" t="s">
        <v>57</v>
      </c>
      <c r="D7" s="247" t="s">
        <v>29</v>
      </c>
      <c r="E7" s="247" t="s">
        <v>41</v>
      </c>
      <c r="F7" s="494"/>
      <c r="G7" s="487"/>
      <c r="H7" s="494"/>
      <c r="I7" s="435"/>
      <c r="J7" s="441"/>
      <c r="K7" s="492"/>
      <c r="L7" s="401"/>
      <c r="M7" s="232"/>
    </row>
    <row r="8" spans="1:13" ht="15" x14ac:dyDescent="0.25">
      <c r="A8" s="252"/>
      <c r="B8" s="465">
        <f>Eelarve!E26</f>
        <v>0</v>
      </c>
      <c r="C8" s="465">
        <f>Eelarve!F26</f>
        <v>0</v>
      </c>
      <c r="D8" s="465">
        <f>Eelarve!G26</f>
        <v>0</v>
      </c>
      <c r="E8" s="465" t="str">
        <f>Eelarve!H26</f>
        <v>x</v>
      </c>
      <c r="F8" s="469"/>
      <c r="G8" s="470"/>
      <c r="H8" s="470"/>
      <c r="I8" s="470"/>
      <c r="J8" s="471"/>
      <c r="K8" s="478">
        <f>B8-C10-D10</f>
        <v>0</v>
      </c>
      <c r="L8" s="457">
        <f>IFERROR(C10/C8,0)</f>
        <v>0</v>
      </c>
      <c r="M8" s="232"/>
    </row>
    <row r="9" spans="1:13" s="20" customFormat="1" ht="3.75" customHeight="1" x14ac:dyDescent="0.2">
      <c r="A9" s="460" t="str">
        <f>Eelarve!A26</f>
        <v xml:space="preserve">2.1. </v>
      </c>
      <c r="B9" s="468"/>
      <c r="C9" s="468"/>
      <c r="D9" s="468"/>
      <c r="E9" s="468"/>
      <c r="F9" s="472"/>
      <c r="G9" s="473"/>
      <c r="H9" s="473"/>
      <c r="I9" s="473"/>
      <c r="J9" s="474"/>
      <c r="K9" s="479"/>
      <c r="L9" s="458"/>
      <c r="M9" s="248"/>
    </row>
    <row r="10" spans="1:13" s="20" customFormat="1" ht="15.75" customHeight="1" x14ac:dyDescent="0.2">
      <c r="A10" s="460"/>
      <c r="B10" s="464"/>
      <c r="C10" s="254">
        <f>SUM(C11:C20)</f>
        <v>0</v>
      </c>
      <c r="D10" s="254">
        <f>SUM(D11:D20)</f>
        <v>0</v>
      </c>
      <c r="E10" s="254" t="s">
        <v>4</v>
      </c>
      <c r="F10" s="475"/>
      <c r="G10" s="476"/>
      <c r="H10" s="476"/>
      <c r="I10" s="476"/>
      <c r="J10" s="477"/>
      <c r="K10" s="480"/>
      <c r="L10" s="459"/>
      <c r="M10" s="248"/>
    </row>
    <row r="11" spans="1:13" ht="15" x14ac:dyDescent="0.25">
      <c r="A11" s="461"/>
      <c r="B11" s="465"/>
      <c r="C11" s="23"/>
      <c r="D11" s="23"/>
      <c r="E11" s="250" t="s">
        <v>4</v>
      </c>
      <c r="F11" s="24"/>
      <c r="G11" s="25"/>
      <c r="H11" s="26"/>
      <c r="I11" s="27"/>
      <c r="J11" s="28"/>
      <c r="K11" s="454"/>
      <c r="L11" s="454"/>
      <c r="M11" s="232"/>
    </row>
    <row r="12" spans="1:13" ht="15" x14ac:dyDescent="0.25">
      <c r="A12" s="461"/>
      <c r="B12" s="465"/>
      <c r="C12" s="23"/>
      <c r="D12" s="23"/>
      <c r="E12" s="250" t="s">
        <v>4</v>
      </c>
      <c r="F12" s="24"/>
      <c r="G12" s="25"/>
      <c r="H12" s="26"/>
      <c r="I12" s="27"/>
      <c r="J12" s="28"/>
      <c r="K12" s="455"/>
      <c r="L12" s="455"/>
      <c r="M12" s="232"/>
    </row>
    <row r="13" spans="1:13" ht="15" x14ac:dyDescent="0.25">
      <c r="A13" s="461"/>
      <c r="B13" s="465"/>
      <c r="C13" s="23"/>
      <c r="D13" s="23"/>
      <c r="E13" s="250" t="s">
        <v>4</v>
      </c>
      <c r="F13" s="24"/>
      <c r="G13" s="24"/>
      <c r="H13" s="26"/>
      <c r="I13" s="27"/>
      <c r="J13" s="28"/>
      <c r="K13" s="455"/>
      <c r="L13" s="455"/>
      <c r="M13" s="232"/>
    </row>
    <row r="14" spans="1:13" ht="15" x14ac:dyDescent="0.25">
      <c r="A14" s="461"/>
      <c r="B14" s="465"/>
      <c r="C14" s="23"/>
      <c r="D14" s="23"/>
      <c r="E14" s="250" t="s">
        <v>4</v>
      </c>
      <c r="F14" s="24"/>
      <c r="G14" s="24"/>
      <c r="H14" s="26"/>
      <c r="I14" s="27"/>
      <c r="J14" s="28"/>
      <c r="K14" s="455"/>
      <c r="L14" s="455"/>
      <c r="M14" s="232"/>
    </row>
    <row r="15" spans="1:13" ht="15" x14ac:dyDescent="0.25">
      <c r="A15" s="462"/>
      <c r="B15" s="465"/>
      <c r="C15" s="23"/>
      <c r="D15" s="23"/>
      <c r="E15" s="250" t="s">
        <v>4</v>
      </c>
      <c r="F15" s="24"/>
      <c r="G15" s="24"/>
      <c r="H15" s="26"/>
      <c r="I15" s="27"/>
      <c r="J15" s="28"/>
      <c r="K15" s="455"/>
      <c r="L15" s="455"/>
      <c r="M15" s="232"/>
    </row>
    <row r="16" spans="1:13" ht="15" x14ac:dyDescent="0.25">
      <c r="A16" s="462"/>
      <c r="B16" s="465"/>
      <c r="C16" s="23"/>
      <c r="D16" s="23"/>
      <c r="E16" s="250" t="s">
        <v>4</v>
      </c>
      <c r="F16" s="24"/>
      <c r="G16" s="24"/>
      <c r="H16" s="26"/>
      <c r="I16" s="27"/>
      <c r="J16" s="28"/>
      <c r="K16" s="455"/>
      <c r="L16" s="455"/>
      <c r="M16" s="232"/>
    </row>
    <row r="17" spans="1:13" ht="15" x14ac:dyDescent="0.25">
      <c r="A17" s="462"/>
      <c r="B17" s="465"/>
      <c r="C17" s="23"/>
      <c r="D17" s="23"/>
      <c r="E17" s="250" t="s">
        <v>4</v>
      </c>
      <c r="F17" s="24"/>
      <c r="G17" s="24"/>
      <c r="H17" s="26"/>
      <c r="I17" s="27"/>
      <c r="J17" s="28"/>
      <c r="K17" s="455"/>
      <c r="L17" s="455"/>
      <c r="M17" s="232"/>
    </row>
    <row r="18" spans="1:13" ht="15" x14ac:dyDescent="0.25">
      <c r="A18" s="462"/>
      <c r="B18" s="465"/>
      <c r="C18" s="23"/>
      <c r="D18" s="23"/>
      <c r="E18" s="250" t="s">
        <v>4</v>
      </c>
      <c r="F18" s="24"/>
      <c r="G18" s="24"/>
      <c r="H18" s="26"/>
      <c r="I18" s="27"/>
      <c r="J18" s="28"/>
      <c r="K18" s="455"/>
      <c r="L18" s="455"/>
      <c r="M18" s="232"/>
    </row>
    <row r="19" spans="1:13" ht="15" x14ac:dyDescent="0.25">
      <c r="A19" s="462"/>
      <c r="B19" s="465"/>
      <c r="C19" s="23"/>
      <c r="D19" s="23"/>
      <c r="E19" s="250" t="s">
        <v>4</v>
      </c>
      <c r="F19" s="24"/>
      <c r="G19" s="24"/>
      <c r="H19" s="26"/>
      <c r="I19" s="27"/>
      <c r="J19" s="28"/>
      <c r="K19" s="455"/>
      <c r="L19" s="455"/>
      <c r="M19" s="232"/>
    </row>
    <row r="20" spans="1:13" ht="15" x14ac:dyDescent="0.25">
      <c r="A20" s="463"/>
      <c r="B20" s="466"/>
      <c r="C20" s="29"/>
      <c r="D20" s="29"/>
      <c r="E20" s="253" t="s">
        <v>4</v>
      </c>
      <c r="F20" s="30"/>
      <c r="G20" s="30"/>
      <c r="H20" s="31"/>
      <c r="I20" s="32"/>
      <c r="J20" s="33"/>
      <c r="K20" s="456"/>
      <c r="L20" s="456"/>
      <c r="M20" s="232"/>
    </row>
    <row r="21" spans="1:13" ht="15" x14ac:dyDescent="0.25">
      <c r="A21" s="252"/>
      <c r="B21" s="465">
        <f>Eelarve!E27</f>
        <v>0</v>
      </c>
      <c r="C21" s="465">
        <f>Eelarve!F27</f>
        <v>0</v>
      </c>
      <c r="D21" s="465">
        <f>Eelarve!G27</f>
        <v>0</v>
      </c>
      <c r="E21" s="467" t="str">
        <f>Eelarve!H27</f>
        <v>x</v>
      </c>
      <c r="F21" s="469"/>
      <c r="G21" s="470"/>
      <c r="H21" s="470"/>
      <c r="I21" s="470"/>
      <c r="J21" s="471"/>
      <c r="K21" s="478">
        <f>B21-C23-D23</f>
        <v>0</v>
      </c>
      <c r="L21" s="457">
        <f>IFERROR(C23/C21,0)</f>
        <v>0</v>
      </c>
      <c r="M21" s="232"/>
    </row>
    <row r="22" spans="1:13" ht="6.75" customHeight="1" x14ac:dyDescent="0.2">
      <c r="A22" s="460" t="str">
        <f>Eelarve!A27</f>
        <v xml:space="preserve">2.2. </v>
      </c>
      <c r="B22" s="468"/>
      <c r="C22" s="468"/>
      <c r="D22" s="468"/>
      <c r="E22" s="468"/>
      <c r="F22" s="472"/>
      <c r="G22" s="473"/>
      <c r="H22" s="473"/>
      <c r="I22" s="473"/>
      <c r="J22" s="474"/>
      <c r="K22" s="479"/>
      <c r="L22" s="458"/>
      <c r="M22" s="232"/>
    </row>
    <row r="23" spans="1:13" ht="16.5" customHeight="1" x14ac:dyDescent="0.2">
      <c r="A23" s="460"/>
      <c r="B23" s="464"/>
      <c r="C23" s="254">
        <f>SUM(C24:C32)</f>
        <v>0</v>
      </c>
      <c r="D23" s="254">
        <f>SUM(D24:D32)</f>
        <v>0</v>
      </c>
      <c r="E23" s="254" t="s">
        <v>4</v>
      </c>
      <c r="F23" s="475"/>
      <c r="G23" s="476"/>
      <c r="H23" s="476"/>
      <c r="I23" s="476"/>
      <c r="J23" s="477"/>
      <c r="K23" s="480"/>
      <c r="L23" s="459"/>
      <c r="M23" s="232"/>
    </row>
    <row r="24" spans="1:13" ht="15" x14ac:dyDescent="0.25">
      <c r="A24" s="461"/>
      <c r="B24" s="465"/>
      <c r="C24" s="23"/>
      <c r="D24" s="23"/>
      <c r="E24" s="250" t="s">
        <v>4</v>
      </c>
      <c r="F24" s="24"/>
      <c r="G24" s="25"/>
      <c r="H24" s="26"/>
      <c r="I24" s="27"/>
      <c r="J24" s="28"/>
      <c r="K24" s="454"/>
      <c r="L24" s="454"/>
      <c r="M24" s="232"/>
    </row>
    <row r="25" spans="1:13" ht="15" x14ac:dyDescent="0.25">
      <c r="A25" s="461"/>
      <c r="B25" s="465"/>
      <c r="C25" s="23"/>
      <c r="D25" s="23"/>
      <c r="E25" s="250" t="s">
        <v>4</v>
      </c>
      <c r="F25" s="24"/>
      <c r="G25" s="25"/>
      <c r="H25" s="26"/>
      <c r="I25" s="27"/>
      <c r="J25" s="28"/>
      <c r="K25" s="455"/>
      <c r="L25" s="455"/>
      <c r="M25" s="232"/>
    </row>
    <row r="26" spans="1:13" ht="15" x14ac:dyDescent="0.25">
      <c r="A26" s="461"/>
      <c r="B26" s="465"/>
      <c r="C26" s="23"/>
      <c r="D26" s="23"/>
      <c r="E26" s="250" t="s">
        <v>4</v>
      </c>
      <c r="F26" s="24"/>
      <c r="G26" s="24"/>
      <c r="H26" s="26"/>
      <c r="I26" s="27"/>
      <c r="J26" s="28"/>
      <c r="K26" s="455"/>
      <c r="L26" s="455"/>
      <c r="M26" s="232"/>
    </row>
    <row r="27" spans="1:13" ht="15" x14ac:dyDescent="0.25">
      <c r="A27" s="462"/>
      <c r="B27" s="465"/>
      <c r="C27" s="23"/>
      <c r="D27" s="23"/>
      <c r="E27" s="250" t="s">
        <v>4</v>
      </c>
      <c r="F27" s="24"/>
      <c r="G27" s="24"/>
      <c r="H27" s="26"/>
      <c r="I27" s="27"/>
      <c r="J27" s="28"/>
      <c r="K27" s="455"/>
      <c r="L27" s="455"/>
      <c r="M27" s="232"/>
    </row>
    <row r="28" spans="1:13" ht="15" x14ac:dyDescent="0.25">
      <c r="A28" s="462"/>
      <c r="B28" s="465"/>
      <c r="C28" s="23"/>
      <c r="D28" s="23"/>
      <c r="E28" s="250" t="s">
        <v>4</v>
      </c>
      <c r="F28" s="24"/>
      <c r="G28" s="24"/>
      <c r="H28" s="26"/>
      <c r="I28" s="27"/>
      <c r="J28" s="28"/>
      <c r="K28" s="455"/>
      <c r="L28" s="455"/>
      <c r="M28" s="232"/>
    </row>
    <row r="29" spans="1:13" ht="15" x14ac:dyDescent="0.25">
      <c r="A29" s="462"/>
      <c r="B29" s="465"/>
      <c r="C29" s="23"/>
      <c r="D29" s="23"/>
      <c r="E29" s="250" t="s">
        <v>4</v>
      </c>
      <c r="F29" s="24"/>
      <c r="G29" s="24"/>
      <c r="H29" s="26"/>
      <c r="I29" s="27"/>
      <c r="J29" s="28"/>
      <c r="K29" s="455"/>
      <c r="L29" s="455"/>
      <c r="M29" s="232"/>
    </row>
    <row r="30" spans="1:13" ht="15" x14ac:dyDescent="0.25">
      <c r="A30" s="462"/>
      <c r="B30" s="465"/>
      <c r="C30" s="23"/>
      <c r="D30" s="23"/>
      <c r="E30" s="250" t="s">
        <v>4</v>
      </c>
      <c r="F30" s="24"/>
      <c r="G30" s="25"/>
      <c r="H30" s="26"/>
      <c r="I30" s="27"/>
      <c r="J30" s="28"/>
      <c r="K30" s="455"/>
      <c r="L30" s="455"/>
      <c r="M30" s="232"/>
    </row>
    <row r="31" spans="1:13" ht="15" x14ac:dyDescent="0.25">
      <c r="A31" s="462"/>
      <c r="B31" s="465"/>
      <c r="C31" s="23"/>
      <c r="D31" s="23"/>
      <c r="E31" s="250" t="s">
        <v>4</v>
      </c>
      <c r="F31" s="24"/>
      <c r="G31" s="24"/>
      <c r="H31" s="26"/>
      <c r="I31" s="27"/>
      <c r="J31" s="28"/>
      <c r="K31" s="455"/>
      <c r="L31" s="455"/>
      <c r="M31" s="232"/>
    </row>
    <row r="32" spans="1:13" ht="15" x14ac:dyDescent="0.25">
      <c r="A32" s="463"/>
      <c r="B32" s="466"/>
      <c r="C32" s="29"/>
      <c r="D32" s="29"/>
      <c r="E32" s="253" t="s">
        <v>4</v>
      </c>
      <c r="F32" s="30"/>
      <c r="G32" s="30"/>
      <c r="H32" s="31"/>
      <c r="I32" s="32"/>
      <c r="J32" s="33"/>
      <c r="K32" s="456"/>
      <c r="L32" s="456"/>
      <c r="M32" s="232"/>
    </row>
    <row r="33" spans="1:13" ht="15" x14ac:dyDescent="0.25">
      <c r="A33" s="252"/>
      <c r="B33" s="465">
        <f>Eelarve!E28</f>
        <v>0</v>
      </c>
      <c r="C33" s="465">
        <f>Eelarve!F28</f>
        <v>0</v>
      </c>
      <c r="D33" s="465">
        <f>Eelarve!G28</f>
        <v>0</v>
      </c>
      <c r="E33" s="467" t="str">
        <f>Eelarve!H28</f>
        <v>x</v>
      </c>
      <c r="F33" s="469"/>
      <c r="G33" s="470"/>
      <c r="H33" s="470"/>
      <c r="I33" s="470"/>
      <c r="J33" s="471"/>
      <c r="K33" s="478">
        <f>B33-C35-D35</f>
        <v>0</v>
      </c>
      <c r="L33" s="457">
        <f>IFERROR(C35/C33,0)</f>
        <v>0</v>
      </c>
      <c r="M33" s="232"/>
    </row>
    <row r="34" spans="1:13" ht="6" customHeight="1" x14ac:dyDescent="0.2">
      <c r="A34" s="460" t="str">
        <f>Eelarve!A28</f>
        <v xml:space="preserve">2.3. </v>
      </c>
      <c r="B34" s="468"/>
      <c r="C34" s="468"/>
      <c r="D34" s="468"/>
      <c r="E34" s="468"/>
      <c r="F34" s="472"/>
      <c r="G34" s="473"/>
      <c r="H34" s="473"/>
      <c r="I34" s="473"/>
      <c r="J34" s="474"/>
      <c r="K34" s="479"/>
      <c r="L34" s="458"/>
      <c r="M34" s="232"/>
    </row>
    <row r="35" spans="1:13" ht="15.75" customHeight="1" x14ac:dyDescent="0.2">
      <c r="A35" s="460"/>
      <c r="B35" s="464"/>
      <c r="C35" s="254">
        <f>SUM(C36:C44)</f>
        <v>0</v>
      </c>
      <c r="D35" s="254">
        <f>SUM(D36:D44)</f>
        <v>0</v>
      </c>
      <c r="E35" s="254" t="s">
        <v>4</v>
      </c>
      <c r="F35" s="475"/>
      <c r="G35" s="476"/>
      <c r="H35" s="476"/>
      <c r="I35" s="476"/>
      <c r="J35" s="477"/>
      <c r="K35" s="480"/>
      <c r="L35" s="459"/>
      <c r="M35" s="232"/>
    </row>
    <row r="36" spans="1:13" ht="15" x14ac:dyDescent="0.25">
      <c r="A36" s="461"/>
      <c r="B36" s="465"/>
      <c r="C36" s="23"/>
      <c r="D36" s="23"/>
      <c r="E36" s="250" t="s">
        <v>4</v>
      </c>
      <c r="F36" s="24"/>
      <c r="G36" s="25"/>
      <c r="H36" s="26"/>
      <c r="I36" s="27"/>
      <c r="J36" s="28"/>
      <c r="K36" s="454"/>
      <c r="L36" s="454"/>
      <c r="M36" s="232"/>
    </row>
    <row r="37" spans="1:13" ht="15" x14ac:dyDescent="0.25">
      <c r="A37" s="461"/>
      <c r="B37" s="465"/>
      <c r="C37" s="23"/>
      <c r="D37" s="23"/>
      <c r="E37" s="250" t="s">
        <v>4</v>
      </c>
      <c r="F37" s="24"/>
      <c r="G37" s="25"/>
      <c r="H37" s="26"/>
      <c r="I37" s="27"/>
      <c r="J37" s="28"/>
      <c r="K37" s="455"/>
      <c r="L37" s="455"/>
      <c r="M37" s="232"/>
    </row>
    <row r="38" spans="1:13" ht="15" x14ac:dyDescent="0.25">
      <c r="A38" s="461"/>
      <c r="B38" s="465"/>
      <c r="C38" s="23"/>
      <c r="D38" s="23"/>
      <c r="E38" s="250" t="s">
        <v>4</v>
      </c>
      <c r="F38" s="24"/>
      <c r="G38" s="24"/>
      <c r="H38" s="26"/>
      <c r="I38" s="27"/>
      <c r="J38" s="28"/>
      <c r="K38" s="455"/>
      <c r="L38" s="455"/>
      <c r="M38" s="232"/>
    </row>
    <row r="39" spans="1:13" ht="15" x14ac:dyDescent="0.25">
      <c r="A39" s="462"/>
      <c r="B39" s="465"/>
      <c r="C39" s="23"/>
      <c r="D39" s="23"/>
      <c r="E39" s="250" t="s">
        <v>4</v>
      </c>
      <c r="F39" s="24"/>
      <c r="G39" s="24"/>
      <c r="H39" s="26"/>
      <c r="I39" s="27"/>
      <c r="J39" s="28"/>
      <c r="K39" s="455"/>
      <c r="L39" s="455"/>
      <c r="M39" s="232"/>
    </row>
    <row r="40" spans="1:13" ht="15" x14ac:dyDescent="0.25">
      <c r="A40" s="462"/>
      <c r="B40" s="465"/>
      <c r="C40" s="23"/>
      <c r="D40" s="23"/>
      <c r="E40" s="250" t="s">
        <v>4</v>
      </c>
      <c r="F40" s="24"/>
      <c r="G40" s="24"/>
      <c r="H40" s="26"/>
      <c r="I40" s="27"/>
      <c r="J40" s="28"/>
      <c r="K40" s="455"/>
      <c r="L40" s="455"/>
      <c r="M40" s="232"/>
    </row>
    <row r="41" spans="1:13" ht="15" x14ac:dyDescent="0.25">
      <c r="A41" s="462"/>
      <c r="B41" s="465"/>
      <c r="C41" s="23"/>
      <c r="D41" s="23"/>
      <c r="E41" s="250" t="s">
        <v>4</v>
      </c>
      <c r="F41" s="24"/>
      <c r="G41" s="24"/>
      <c r="H41" s="26"/>
      <c r="I41" s="27"/>
      <c r="J41" s="28"/>
      <c r="K41" s="455"/>
      <c r="L41" s="455"/>
      <c r="M41" s="232"/>
    </row>
    <row r="42" spans="1:13" ht="15" x14ac:dyDescent="0.25">
      <c r="A42" s="462"/>
      <c r="B42" s="465"/>
      <c r="C42" s="23"/>
      <c r="D42" s="23"/>
      <c r="E42" s="250" t="s">
        <v>4</v>
      </c>
      <c r="F42" s="24"/>
      <c r="G42" s="24"/>
      <c r="H42" s="26"/>
      <c r="I42" s="27"/>
      <c r="J42" s="28"/>
      <c r="K42" s="455"/>
      <c r="L42" s="455"/>
      <c r="M42" s="232"/>
    </row>
    <row r="43" spans="1:13" ht="15" x14ac:dyDescent="0.25">
      <c r="A43" s="462"/>
      <c r="B43" s="465"/>
      <c r="C43" s="23"/>
      <c r="D43" s="23"/>
      <c r="E43" s="250" t="s">
        <v>4</v>
      </c>
      <c r="F43" s="24"/>
      <c r="G43" s="24"/>
      <c r="H43" s="26"/>
      <c r="I43" s="27"/>
      <c r="J43" s="28"/>
      <c r="K43" s="455"/>
      <c r="L43" s="455"/>
      <c r="M43" s="232"/>
    </row>
    <row r="44" spans="1:13" ht="15" x14ac:dyDescent="0.25">
      <c r="A44" s="463"/>
      <c r="B44" s="466"/>
      <c r="C44" s="29"/>
      <c r="D44" s="29"/>
      <c r="E44" s="253" t="s">
        <v>4</v>
      </c>
      <c r="F44" s="30"/>
      <c r="G44" s="30"/>
      <c r="H44" s="31"/>
      <c r="I44" s="32"/>
      <c r="J44" s="33"/>
      <c r="K44" s="456"/>
      <c r="L44" s="456"/>
      <c r="M44" s="232"/>
    </row>
    <row r="45" spans="1:13" ht="15" x14ac:dyDescent="0.25">
      <c r="A45" s="252"/>
      <c r="B45" s="465">
        <f>Eelarve!E29</f>
        <v>0</v>
      </c>
      <c r="C45" s="465">
        <f>Eelarve!F29</f>
        <v>0</v>
      </c>
      <c r="D45" s="465">
        <f>Eelarve!G29</f>
        <v>0</v>
      </c>
      <c r="E45" s="467" t="str">
        <f>Eelarve!H29</f>
        <v>x</v>
      </c>
      <c r="F45" s="469"/>
      <c r="G45" s="470"/>
      <c r="H45" s="470"/>
      <c r="I45" s="470"/>
      <c r="J45" s="471"/>
      <c r="K45" s="478">
        <f>B45-C47-D47</f>
        <v>0</v>
      </c>
      <c r="L45" s="457">
        <f>IFERROR(C47/C45,0)</f>
        <v>0</v>
      </c>
      <c r="M45" s="232"/>
    </row>
    <row r="46" spans="1:13" ht="3.75" customHeight="1" x14ac:dyDescent="0.2">
      <c r="A46" s="460" t="str">
        <f>Eelarve!A29</f>
        <v xml:space="preserve">2.4. </v>
      </c>
      <c r="B46" s="468"/>
      <c r="C46" s="468"/>
      <c r="D46" s="468"/>
      <c r="E46" s="468"/>
      <c r="F46" s="472"/>
      <c r="G46" s="473"/>
      <c r="H46" s="473"/>
      <c r="I46" s="473"/>
      <c r="J46" s="474"/>
      <c r="K46" s="479"/>
      <c r="L46" s="458"/>
      <c r="M46" s="232"/>
    </row>
    <row r="47" spans="1:13" ht="19.5" customHeight="1" x14ac:dyDescent="0.2">
      <c r="A47" s="460"/>
      <c r="B47" s="464"/>
      <c r="C47" s="254">
        <f>SUM(C48:C55)</f>
        <v>0</v>
      </c>
      <c r="D47" s="254">
        <f>SUM(D48:D55)</f>
        <v>0</v>
      </c>
      <c r="E47" s="254" t="s">
        <v>4</v>
      </c>
      <c r="F47" s="475"/>
      <c r="G47" s="476"/>
      <c r="H47" s="476"/>
      <c r="I47" s="476"/>
      <c r="J47" s="477"/>
      <c r="K47" s="480"/>
      <c r="L47" s="459"/>
      <c r="M47" s="232"/>
    </row>
    <row r="48" spans="1:13" ht="15" x14ac:dyDescent="0.25">
      <c r="A48" s="461"/>
      <c r="B48" s="465"/>
      <c r="C48" s="23"/>
      <c r="D48" s="23"/>
      <c r="E48" s="250" t="s">
        <v>4</v>
      </c>
      <c r="F48" s="24"/>
      <c r="G48" s="25"/>
      <c r="H48" s="26"/>
      <c r="I48" s="27"/>
      <c r="J48" s="28"/>
      <c r="K48" s="454"/>
      <c r="L48" s="454"/>
      <c r="M48" s="232"/>
    </row>
    <row r="49" spans="1:13" ht="15" x14ac:dyDescent="0.25">
      <c r="A49" s="461"/>
      <c r="B49" s="465"/>
      <c r="C49" s="23"/>
      <c r="D49" s="23"/>
      <c r="E49" s="250" t="s">
        <v>4</v>
      </c>
      <c r="F49" s="24"/>
      <c r="G49" s="25"/>
      <c r="H49" s="26"/>
      <c r="I49" s="27"/>
      <c r="J49" s="28"/>
      <c r="K49" s="455"/>
      <c r="L49" s="455"/>
      <c r="M49" s="232"/>
    </row>
    <row r="50" spans="1:13" ht="15" x14ac:dyDescent="0.25">
      <c r="A50" s="461"/>
      <c r="B50" s="465"/>
      <c r="C50" s="23"/>
      <c r="D50" s="23"/>
      <c r="E50" s="250" t="s">
        <v>4</v>
      </c>
      <c r="F50" s="24"/>
      <c r="G50" s="24"/>
      <c r="H50" s="26"/>
      <c r="I50" s="27"/>
      <c r="J50" s="28"/>
      <c r="K50" s="455"/>
      <c r="L50" s="455"/>
      <c r="M50" s="232"/>
    </row>
    <row r="51" spans="1:13" ht="15" x14ac:dyDescent="0.25">
      <c r="A51" s="462"/>
      <c r="B51" s="465"/>
      <c r="C51" s="23"/>
      <c r="D51" s="23"/>
      <c r="E51" s="250" t="s">
        <v>4</v>
      </c>
      <c r="F51" s="24"/>
      <c r="G51" s="24"/>
      <c r="H51" s="26"/>
      <c r="I51" s="27"/>
      <c r="J51" s="28"/>
      <c r="K51" s="455"/>
      <c r="L51" s="455"/>
      <c r="M51" s="232"/>
    </row>
    <row r="52" spans="1:13" ht="15" x14ac:dyDescent="0.25">
      <c r="A52" s="462"/>
      <c r="B52" s="465"/>
      <c r="C52" s="23"/>
      <c r="D52" s="23"/>
      <c r="E52" s="250" t="s">
        <v>4</v>
      </c>
      <c r="F52" s="24"/>
      <c r="G52" s="24"/>
      <c r="H52" s="26"/>
      <c r="I52" s="27"/>
      <c r="J52" s="28"/>
      <c r="K52" s="455"/>
      <c r="L52" s="455"/>
      <c r="M52" s="232"/>
    </row>
    <row r="53" spans="1:13" ht="15" x14ac:dyDescent="0.25">
      <c r="A53" s="462"/>
      <c r="B53" s="465"/>
      <c r="C53" s="23"/>
      <c r="D53" s="23"/>
      <c r="E53" s="250" t="s">
        <v>4</v>
      </c>
      <c r="F53" s="24"/>
      <c r="G53" s="24"/>
      <c r="H53" s="26"/>
      <c r="I53" s="27"/>
      <c r="J53" s="28"/>
      <c r="K53" s="455"/>
      <c r="L53" s="455"/>
      <c r="M53" s="232"/>
    </row>
    <row r="54" spans="1:13" ht="15" x14ac:dyDescent="0.25">
      <c r="A54" s="462"/>
      <c r="B54" s="465"/>
      <c r="C54" s="23"/>
      <c r="D54" s="23"/>
      <c r="E54" s="250" t="s">
        <v>4</v>
      </c>
      <c r="F54" s="24"/>
      <c r="G54" s="24"/>
      <c r="H54" s="26"/>
      <c r="I54" s="27"/>
      <c r="J54" s="28"/>
      <c r="K54" s="455"/>
      <c r="L54" s="455"/>
      <c r="M54" s="232"/>
    </row>
    <row r="55" spans="1:13" ht="15" x14ac:dyDescent="0.25">
      <c r="A55" s="463"/>
      <c r="B55" s="466"/>
      <c r="C55" s="29"/>
      <c r="D55" s="29"/>
      <c r="E55" s="253" t="s">
        <v>4</v>
      </c>
      <c r="F55" s="30"/>
      <c r="G55" s="30"/>
      <c r="H55" s="31"/>
      <c r="I55" s="32"/>
      <c r="J55" s="33"/>
      <c r="K55" s="456"/>
      <c r="L55" s="456"/>
      <c r="M55" s="232"/>
    </row>
    <row r="56" spans="1:13" ht="15" x14ac:dyDescent="0.25">
      <c r="A56" s="252"/>
      <c r="B56" s="465">
        <f>Eelarve!E30</f>
        <v>0</v>
      </c>
      <c r="C56" s="465">
        <f>Eelarve!F30</f>
        <v>0</v>
      </c>
      <c r="D56" s="465">
        <f>Eelarve!G30</f>
        <v>0</v>
      </c>
      <c r="E56" s="467" t="str">
        <f>Eelarve!H30</f>
        <v>x</v>
      </c>
      <c r="F56" s="469"/>
      <c r="G56" s="470"/>
      <c r="H56" s="470"/>
      <c r="I56" s="470"/>
      <c r="J56" s="471"/>
      <c r="K56" s="478">
        <f>B56-C58-D58</f>
        <v>0</v>
      </c>
      <c r="L56" s="457">
        <f>IFERROR(C58/C56,0)</f>
        <v>0</v>
      </c>
      <c r="M56" s="232"/>
    </row>
    <row r="57" spans="1:13" ht="4.5" customHeight="1" x14ac:dyDescent="0.2">
      <c r="A57" s="460" t="str">
        <f>Eelarve!A30</f>
        <v xml:space="preserve">2.5. </v>
      </c>
      <c r="B57" s="468"/>
      <c r="C57" s="468"/>
      <c r="D57" s="468"/>
      <c r="E57" s="468"/>
      <c r="F57" s="472"/>
      <c r="G57" s="473"/>
      <c r="H57" s="473"/>
      <c r="I57" s="473"/>
      <c r="J57" s="474"/>
      <c r="K57" s="479"/>
      <c r="L57" s="458"/>
      <c r="M57" s="232"/>
    </row>
    <row r="58" spans="1:13" ht="16.5" customHeight="1" x14ac:dyDescent="0.2">
      <c r="A58" s="460"/>
      <c r="B58" s="464"/>
      <c r="C58" s="254">
        <f>SUM(C59:C65)</f>
        <v>0</v>
      </c>
      <c r="D58" s="254">
        <f>SUM(D59:D65)</f>
        <v>0</v>
      </c>
      <c r="E58" s="254" t="s">
        <v>4</v>
      </c>
      <c r="F58" s="475"/>
      <c r="G58" s="476"/>
      <c r="H58" s="476"/>
      <c r="I58" s="476"/>
      <c r="J58" s="477"/>
      <c r="K58" s="480"/>
      <c r="L58" s="459"/>
      <c r="M58" s="232"/>
    </row>
    <row r="59" spans="1:13" ht="15" x14ac:dyDescent="0.25">
      <c r="A59" s="461"/>
      <c r="B59" s="465"/>
      <c r="C59" s="23"/>
      <c r="D59" s="23"/>
      <c r="E59" s="250" t="s">
        <v>4</v>
      </c>
      <c r="F59" s="24"/>
      <c r="G59" s="25"/>
      <c r="H59" s="26"/>
      <c r="I59" s="27"/>
      <c r="J59" s="28"/>
      <c r="K59" s="454"/>
      <c r="L59" s="454"/>
      <c r="M59" s="232"/>
    </row>
    <row r="60" spans="1:13" ht="15" x14ac:dyDescent="0.25">
      <c r="A60" s="461"/>
      <c r="B60" s="465"/>
      <c r="C60" s="23"/>
      <c r="D60" s="23"/>
      <c r="E60" s="250" t="s">
        <v>4</v>
      </c>
      <c r="F60" s="24"/>
      <c r="G60" s="25"/>
      <c r="H60" s="26"/>
      <c r="I60" s="27"/>
      <c r="J60" s="28"/>
      <c r="K60" s="455"/>
      <c r="L60" s="455"/>
      <c r="M60" s="232"/>
    </row>
    <row r="61" spans="1:13" ht="15" x14ac:dyDescent="0.25">
      <c r="A61" s="462"/>
      <c r="B61" s="465"/>
      <c r="C61" s="23"/>
      <c r="D61" s="23"/>
      <c r="E61" s="250" t="s">
        <v>4</v>
      </c>
      <c r="F61" s="24"/>
      <c r="G61" s="24"/>
      <c r="H61" s="26"/>
      <c r="I61" s="27"/>
      <c r="J61" s="28"/>
      <c r="K61" s="455"/>
      <c r="L61" s="455"/>
      <c r="M61" s="232"/>
    </row>
    <row r="62" spans="1:13" ht="15" x14ac:dyDescent="0.25">
      <c r="A62" s="462"/>
      <c r="B62" s="465"/>
      <c r="C62" s="23"/>
      <c r="D62" s="23"/>
      <c r="E62" s="250" t="s">
        <v>4</v>
      </c>
      <c r="F62" s="24"/>
      <c r="G62" s="24"/>
      <c r="H62" s="26"/>
      <c r="I62" s="27"/>
      <c r="J62" s="28"/>
      <c r="K62" s="455"/>
      <c r="L62" s="455"/>
      <c r="M62" s="232"/>
    </row>
    <row r="63" spans="1:13" ht="15" x14ac:dyDescent="0.25">
      <c r="A63" s="462"/>
      <c r="B63" s="465"/>
      <c r="C63" s="23"/>
      <c r="D63" s="23"/>
      <c r="E63" s="250" t="s">
        <v>4</v>
      </c>
      <c r="F63" s="24"/>
      <c r="G63" s="24"/>
      <c r="H63" s="26"/>
      <c r="I63" s="27"/>
      <c r="J63" s="28"/>
      <c r="K63" s="455"/>
      <c r="L63" s="455"/>
      <c r="M63" s="232"/>
    </row>
    <row r="64" spans="1:13" ht="15" x14ac:dyDescent="0.25">
      <c r="A64" s="462"/>
      <c r="B64" s="465"/>
      <c r="C64" s="23"/>
      <c r="D64" s="23"/>
      <c r="E64" s="250" t="s">
        <v>4</v>
      </c>
      <c r="F64" s="24"/>
      <c r="G64" s="24"/>
      <c r="H64" s="26"/>
      <c r="I64" s="27"/>
      <c r="J64" s="28"/>
      <c r="K64" s="455"/>
      <c r="L64" s="455"/>
      <c r="M64" s="232"/>
    </row>
    <row r="65" spans="1:13" ht="15" x14ac:dyDescent="0.25">
      <c r="A65" s="463"/>
      <c r="B65" s="466"/>
      <c r="C65" s="29"/>
      <c r="D65" s="29"/>
      <c r="E65" s="253" t="s">
        <v>4</v>
      </c>
      <c r="F65" s="30"/>
      <c r="G65" s="30"/>
      <c r="H65" s="31"/>
      <c r="I65" s="32"/>
      <c r="J65" s="33"/>
      <c r="K65" s="456"/>
      <c r="L65" s="456"/>
      <c r="M65" s="232"/>
    </row>
    <row r="66" spans="1:13" ht="15" x14ac:dyDescent="0.25">
      <c r="A66" s="252"/>
      <c r="B66" s="465">
        <f>Eelarve!E31</f>
        <v>0</v>
      </c>
      <c r="C66" s="465">
        <f>Eelarve!F31</f>
        <v>0</v>
      </c>
      <c r="D66" s="465">
        <f>Eelarve!G31</f>
        <v>0</v>
      </c>
      <c r="E66" s="467" t="str">
        <f>Eelarve!H31</f>
        <v>x</v>
      </c>
      <c r="F66" s="469"/>
      <c r="G66" s="470"/>
      <c r="H66" s="470"/>
      <c r="I66" s="470"/>
      <c r="J66" s="471"/>
      <c r="K66" s="478">
        <f>B66-C68-D68</f>
        <v>0</v>
      </c>
      <c r="L66" s="457">
        <f>IFERROR(C68/C66,0)</f>
        <v>0</v>
      </c>
      <c r="M66" s="232"/>
    </row>
    <row r="67" spans="1:13" ht="4.5" customHeight="1" x14ac:dyDescent="0.2">
      <c r="A67" s="460" t="str">
        <f>Eelarve!A31</f>
        <v xml:space="preserve">2.6. </v>
      </c>
      <c r="B67" s="468"/>
      <c r="C67" s="468"/>
      <c r="D67" s="468"/>
      <c r="E67" s="468"/>
      <c r="F67" s="472"/>
      <c r="G67" s="473"/>
      <c r="H67" s="473"/>
      <c r="I67" s="473"/>
      <c r="J67" s="474"/>
      <c r="K67" s="479"/>
      <c r="L67" s="458"/>
      <c r="M67" s="232"/>
    </row>
    <row r="68" spans="1:13" ht="16.5" customHeight="1" x14ac:dyDescent="0.2">
      <c r="A68" s="460"/>
      <c r="B68" s="464"/>
      <c r="C68" s="254">
        <f>SUM(C69:C76)</f>
        <v>0</v>
      </c>
      <c r="D68" s="254">
        <f>SUM(D69:D76)</f>
        <v>0</v>
      </c>
      <c r="E68" s="254" t="s">
        <v>4</v>
      </c>
      <c r="F68" s="475"/>
      <c r="G68" s="476"/>
      <c r="H68" s="476"/>
      <c r="I68" s="476"/>
      <c r="J68" s="477"/>
      <c r="K68" s="480"/>
      <c r="L68" s="459"/>
      <c r="M68" s="232"/>
    </row>
    <row r="69" spans="1:13" ht="15" x14ac:dyDescent="0.25">
      <c r="A69" s="461"/>
      <c r="B69" s="465"/>
      <c r="C69" s="23"/>
      <c r="D69" s="23"/>
      <c r="E69" s="250" t="s">
        <v>4</v>
      </c>
      <c r="F69" s="24"/>
      <c r="G69" s="25"/>
      <c r="H69" s="26"/>
      <c r="I69" s="27"/>
      <c r="J69" s="28"/>
      <c r="K69" s="454"/>
      <c r="L69" s="454"/>
      <c r="M69" s="232"/>
    </row>
    <row r="70" spans="1:13" ht="15" x14ac:dyDescent="0.25">
      <c r="A70" s="461"/>
      <c r="B70" s="465"/>
      <c r="C70" s="23"/>
      <c r="D70" s="23"/>
      <c r="E70" s="250" t="s">
        <v>4</v>
      </c>
      <c r="F70" s="24"/>
      <c r="G70" s="25"/>
      <c r="H70" s="26"/>
      <c r="I70" s="27"/>
      <c r="J70" s="28"/>
      <c r="K70" s="455"/>
      <c r="L70" s="455"/>
      <c r="M70" s="232"/>
    </row>
    <row r="71" spans="1:13" ht="15" x14ac:dyDescent="0.25">
      <c r="A71" s="461"/>
      <c r="B71" s="465"/>
      <c r="C71" s="23"/>
      <c r="D71" s="23"/>
      <c r="E71" s="250" t="s">
        <v>4</v>
      </c>
      <c r="F71" s="24"/>
      <c r="G71" s="24"/>
      <c r="H71" s="26"/>
      <c r="I71" s="27"/>
      <c r="J71" s="28"/>
      <c r="K71" s="455"/>
      <c r="L71" s="455"/>
      <c r="M71" s="232"/>
    </row>
    <row r="72" spans="1:13" ht="15" x14ac:dyDescent="0.25">
      <c r="A72" s="462"/>
      <c r="B72" s="465"/>
      <c r="C72" s="23"/>
      <c r="D72" s="23"/>
      <c r="E72" s="250" t="s">
        <v>4</v>
      </c>
      <c r="F72" s="24"/>
      <c r="G72" s="24"/>
      <c r="H72" s="26"/>
      <c r="I72" s="27"/>
      <c r="J72" s="28"/>
      <c r="K72" s="455"/>
      <c r="L72" s="455"/>
      <c r="M72" s="232"/>
    </row>
    <row r="73" spans="1:13" ht="15" x14ac:dyDescent="0.25">
      <c r="A73" s="462"/>
      <c r="B73" s="465"/>
      <c r="C73" s="23"/>
      <c r="D73" s="23"/>
      <c r="E73" s="250" t="s">
        <v>4</v>
      </c>
      <c r="F73" s="24"/>
      <c r="G73" s="24"/>
      <c r="H73" s="26"/>
      <c r="I73" s="27"/>
      <c r="J73" s="28"/>
      <c r="K73" s="455"/>
      <c r="L73" s="455"/>
      <c r="M73" s="232"/>
    </row>
    <row r="74" spans="1:13" ht="15" x14ac:dyDescent="0.25">
      <c r="A74" s="462"/>
      <c r="B74" s="465"/>
      <c r="C74" s="23"/>
      <c r="D74" s="23"/>
      <c r="E74" s="250" t="s">
        <v>4</v>
      </c>
      <c r="F74" s="24"/>
      <c r="G74" s="24"/>
      <c r="H74" s="26"/>
      <c r="I74" s="27"/>
      <c r="J74" s="28"/>
      <c r="K74" s="455"/>
      <c r="L74" s="455"/>
      <c r="M74" s="232"/>
    </row>
    <row r="75" spans="1:13" ht="15" x14ac:dyDescent="0.25">
      <c r="A75" s="462"/>
      <c r="B75" s="465"/>
      <c r="C75" s="23"/>
      <c r="D75" s="23"/>
      <c r="E75" s="250" t="s">
        <v>4</v>
      </c>
      <c r="F75" s="24"/>
      <c r="G75" s="24"/>
      <c r="H75" s="26"/>
      <c r="I75" s="27"/>
      <c r="J75" s="28"/>
      <c r="K75" s="455"/>
      <c r="L75" s="455"/>
      <c r="M75" s="232"/>
    </row>
    <row r="76" spans="1:13" ht="15" x14ac:dyDescent="0.25">
      <c r="A76" s="463"/>
      <c r="B76" s="466"/>
      <c r="C76" s="29"/>
      <c r="D76" s="29"/>
      <c r="E76" s="253" t="s">
        <v>4</v>
      </c>
      <c r="F76" s="30"/>
      <c r="G76" s="30"/>
      <c r="H76" s="31"/>
      <c r="I76" s="32"/>
      <c r="J76" s="33"/>
      <c r="K76" s="456"/>
      <c r="L76" s="456"/>
      <c r="M76" s="232"/>
    </row>
    <row r="77" spans="1:13" ht="15" x14ac:dyDescent="0.25">
      <c r="A77" s="252"/>
      <c r="B77" s="465">
        <f>Eelarve!E32</f>
        <v>0</v>
      </c>
      <c r="C77" s="465">
        <f>Eelarve!F32</f>
        <v>0</v>
      </c>
      <c r="D77" s="465">
        <f>Eelarve!G32</f>
        <v>0</v>
      </c>
      <c r="E77" s="467" t="str">
        <f>Eelarve!H32</f>
        <v>x</v>
      </c>
      <c r="F77" s="405" t="s">
        <v>119</v>
      </c>
      <c r="G77" s="406"/>
      <c r="H77" s="406"/>
      <c r="I77" s="406"/>
      <c r="J77" s="407"/>
      <c r="K77" s="478">
        <f>B77-C79-D79</f>
        <v>0</v>
      </c>
      <c r="L77" s="457">
        <f>IFERROR(C79/C77,0)</f>
        <v>0</v>
      </c>
      <c r="M77" s="232"/>
    </row>
    <row r="78" spans="1:13" ht="4.5" customHeight="1" x14ac:dyDescent="0.2">
      <c r="A78" s="460" t="str">
        <f>Eelarve!A32</f>
        <v>2.7. Töötuskindlustusmakse 0,8%</v>
      </c>
      <c r="B78" s="468"/>
      <c r="C78" s="468"/>
      <c r="D78" s="468"/>
      <c r="E78" s="468"/>
      <c r="F78" s="408"/>
      <c r="G78" s="409"/>
      <c r="H78" s="409"/>
      <c r="I78" s="409"/>
      <c r="J78" s="410"/>
      <c r="K78" s="479"/>
      <c r="L78" s="458"/>
      <c r="M78" s="232"/>
    </row>
    <row r="79" spans="1:13" ht="28.5" customHeight="1" x14ac:dyDescent="0.2">
      <c r="A79" s="460"/>
      <c r="B79" s="464"/>
      <c r="C79" s="254">
        <f>((C10+C23+C35+C47+C58+C68)*0.8%)+C80+C81+C82</f>
        <v>0</v>
      </c>
      <c r="D79" s="254">
        <f t="shared" ref="D79" si="0">((D10+D23+D35+D47+D58+D68)*0.8%)+D80+D81+D82</f>
        <v>0</v>
      </c>
      <c r="E79" s="254" t="s">
        <v>4</v>
      </c>
      <c r="F79" s="411"/>
      <c r="G79" s="412"/>
      <c r="H79" s="412"/>
      <c r="I79" s="412"/>
      <c r="J79" s="413"/>
      <c r="K79" s="480"/>
      <c r="L79" s="459"/>
      <c r="M79" s="232"/>
    </row>
    <row r="80" spans="1:13" ht="15" x14ac:dyDescent="0.25">
      <c r="A80" s="461"/>
      <c r="B80" s="465"/>
      <c r="C80" s="23"/>
      <c r="D80" s="23"/>
      <c r="E80" s="250" t="s">
        <v>4</v>
      </c>
      <c r="F80" s="24"/>
      <c r="G80" s="25"/>
      <c r="H80" s="26"/>
      <c r="I80" s="27"/>
      <c r="J80" s="28"/>
      <c r="K80" s="454"/>
      <c r="L80" s="454"/>
      <c r="M80" s="232"/>
    </row>
    <row r="81" spans="1:13" ht="15" x14ac:dyDescent="0.25">
      <c r="A81" s="461"/>
      <c r="B81" s="465"/>
      <c r="C81" s="23"/>
      <c r="D81" s="23"/>
      <c r="E81" s="250" t="s">
        <v>4</v>
      </c>
      <c r="F81" s="24"/>
      <c r="G81" s="25"/>
      <c r="H81" s="26"/>
      <c r="I81" s="27"/>
      <c r="J81" s="28"/>
      <c r="K81" s="455"/>
      <c r="L81" s="455"/>
      <c r="M81" s="232"/>
    </row>
    <row r="82" spans="1:13" ht="15" x14ac:dyDescent="0.25">
      <c r="A82" s="461"/>
      <c r="B82" s="465"/>
      <c r="C82" s="105"/>
      <c r="D82" s="105"/>
      <c r="E82" s="253" t="s">
        <v>4</v>
      </c>
      <c r="F82" s="24"/>
      <c r="G82" s="24"/>
      <c r="H82" s="26"/>
      <c r="I82" s="27"/>
      <c r="J82" s="28"/>
      <c r="K82" s="455"/>
      <c r="L82" s="455"/>
      <c r="M82" s="232"/>
    </row>
    <row r="83" spans="1:13" ht="15" x14ac:dyDescent="0.25">
      <c r="A83" s="249"/>
      <c r="B83" s="467">
        <f>Eelarve!E33</f>
        <v>0</v>
      </c>
      <c r="C83" s="467">
        <f>Eelarve!F33</f>
        <v>0</v>
      </c>
      <c r="D83" s="467">
        <f>Eelarve!G33</f>
        <v>0</v>
      </c>
      <c r="E83" s="467" t="str">
        <f>Eelarve!H33</f>
        <v>x</v>
      </c>
      <c r="F83" s="405" t="s">
        <v>119</v>
      </c>
      <c r="G83" s="406"/>
      <c r="H83" s="406"/>
      <c r="I83" s="406"/>
      <c r="J83" s="407"/>
      <c r="K83" s="478">
        <f>B83-C85-D85</f>
        <v>0</v>
      </c>
      <c r="L83" s="457">
        <f>IFERROR(C85/C83,0)</f>
        <v>0</v>
      </c>
      <c r="M83" s="232"/>
    </row>
    <row r="84" spans="1:13" ht="4.5" customHeight="1" x14ac:dyDescent="0.2">
      <c r="A84" s="460" t="str">
        <f>Eelarve!A33</f>
        <v>2.8. Sotsiaalmaks 33%</v>
      </c>
      <c r="B84" s="468"/>
      <c r="C84" s="468"/>
      <c r="D84" s="468"/>
      <c r="E84" s="468"/>
      <c r="F84" s="408"/>
      <c r="G84" s="409"/>
      <c r="H84" s="409"/>
      <c r="I84" s="409"/>
      <c r="J84" s="410"/>
      <c r="K84" s="479"/>
      <c r="L84" s="458"/>
      <c r="M84" s="232"/>
    </row>
    <row r="85" spans="1:13" ht="27" customHeight="1" x14ac:dyDescent="0.2">
      <c r="A85" s="460"/>
      <c r="B85" s="464"/>
      <c r="C85" s="254">
        <f>((C10+C23+C35+C47+C58+C68)*33%)+C86+C87+C88</f>
        <v>0</v>
      </c>
      <c r="D85" s="254">
        <f>((D10+D23+D35+D47+D58+D68)*33%)+D86+D87+D88</f>
        <v>0</v>
      </c>
      <c r="E85" s="254" t="s">
        <v>4</v>
      </c>
      <c r="F85" s="411"/>
      <c r="G85" s="412"/>
      <c r="H85" s="412"/>
      <c r="I85" s="412"/>
      <c r="J85" s="413"/>
      <c r="K85" s="480"/>
      <c r="L85" s="459"/>
      <c r="M85" s="232"/>
    </row>
    <row r="86" spans="1:13" ht="15" x14ac:dyDescent="0.25">
      <c r="A86" s="461"/>
      <c r="B86" s="465"/>
      <c r="C86" s="23"/>
      <c r="D86" s="23"/>
      <c r="E86" s="250" t="s">
        <v>4</v>
      </c>
      <c r="F86" s="24"/>
      <c r="G86" s="25"/>
      <c r="H86" s="26"/>
      <c r="I86" s="27"/>
      <c r="J86" s="28"/>
      <c r="K86" s="454"/>
      <c r="L86" s="454"/>
      <c r="M86" s="232"/>
    </row>
    <row r="87" spans="1:13" ht="15" x14ac:dyDescent="0.25">
      <c r="A87" s="461"/>
      <c r="B87" s="465"/>
      <c r="C87" s="23"/>
      <c r="D87" s="23"/>
      <c r="E87" s="250" t="s">
        <v>4</v>
      </c>
      <c r="F87" s="24"/>
      <c r="G87" s="25"/>
      <c r="H87" s="26"/>
      <c r="I87" s="27"/>
      <c r="J87" s="28"/>
      <c r="K87" s="455"/>
      <c r="L87" s="455"/>
      <c r="M87" s="232"/>
    </row>
    <row r="88" spans="1:13" ht="15" x14ac:dyDescent="0.25">
      <c r="A88" s="461"/>
      <c r="B88" s="465"/>
      <c r="C88" s="105"/>
      <c r="D88" s="105"/>
      <c r="E88" s="253" t="s">
        <v>4</v>
      </c>
      <c r="F88" s="24"/>
      <c r="G88" s="24"/>
      <c r="H88" s="26"/>
      <c r="I88" s="27"/>
      <c r="J88" s="28"/>
      <c r="K88" s="455"/>
      <c r="L88" s="455"/>
      <c r="M88" s="232"/>
    </row>
    <row r="89" spans="1:13" ht="15" x14ac:dyDescent="0.25">
      <c r="A89" s="249"/>
      <c r="B89" s="467">
        <f>Eelarve!E34</f>
        <v>0</v>
      </c>
      <c r="C89" s="467" t="str">
        <f>Eelarve!F34</f>
        <v>x</v>
      </c>
      <c r="D89" s="467" t="str">
        <f>Eelarve!G34</f>
        <v>x</v>
      </c>
      <c r="E89" s="467">
        <f>Eelarve!H34</f>
        <v>0</v>
      </c>
      <c r="F89" s="469"/>
      <c r="G89" s="470"/>
      <c r="H89" s="470"/>
      <c r="I89" s="470"/>
      <c r="J89" s="471"/>
      <c r="K89" s="478">
        <f>B89-E91</f>
        <v>0</v>
      </c>
      <c r="L89" s="451"/>
      <c r="M89" s="232"/>
    </row>
    <row r="90" spans="1:13" ht="4.5" customHeight="1" x14ac:dyDescent="0.2">
      <c r="A90" s="460" t="str">
        <f>Eelarve!A34</f>
        <v>2.9. Vabatahtlik 1</v>
      </c>
      <c r="B90" s="468"/>
      <c r="C90" s="468"/>
      <c r="D90" s="468"/>
      <c r="E90" s="468"/>
      <c r="F90" s="472"/>
      <c r="G90" s="473"/>
      <c r="H90" s="473"/>
      <c r="I90" s="473"/>
      <c r="J90" s="474"/>
      <c r="K90" s="479"/>
      <c r="L90" s="452"/>
      <c r="M90" s="232"/>
    </row>
    <row r="91" spans="1:13" ht="16.5" customHeight="1" x14ac:dyDescent="0.2">
      <c r="A91" s="460"/>
      <c r="B91" s="464"/>
      <c r="C91" s="254" t="s">
        <v>4</v>
      </c>
      <c r="D91" s="254" t="s">
        <v>4</v>
      </c>
      <c r="E91" s="254">
        <f>SUM(E92:E99)</f>
        <v>0</v>
      </c>
      <c r="F91" s="475"/>
      <c r="G91" s="476"/>
      <c r="H91" s="476"/>
      <c r="I91" s="476"/>
      <c r="J91" s="477"/>
      <c r="K91" s="480"/>
      <c r="L91" s="453"/>
      <c r="M91" s="232"/>
    </row>
    <row r="92" spans="1:13" ht="15" x14ac:dyDescent="0.25">
      <c r="A92" s="461"/>
      <c r="B92" s="465"/>
      <c r="C92" s="250" t="s">
        <v>4</v>
      </c>
      <c r="D92" s="250" t="s">
        <v>4</v>
      </c>
      <c r="E92" s="23"/>
      <c r="F92" s="24"/>
      <c r="G92" s="25"/>
      <c r="H92" s="26"/>
      <c r="I92" s="27"/>
      <c r="J92" s="28"/>
      <c r="K92" s="454"/>
      <c r="L92" s="454"/>
      <c r="M92" s="232"/>
    </row>
    <row r="93" spans="1:13" ht="15" x14ac:dyDescent="0.25">
      <c r="A93" s="461"/>
      <c r="B93" s="465"/>
      <c r="C93" s="250" t="s">
        <v>4</v>
      </c>
      <c r="D93" s="250" t="s">
        <v>4</v>
      </c>
      <c r="E93" s="23"/>
      <c r="F93" s="24"/>
      <c r="G93" s="25"/>
      <c r="H93" s="26"/>
      <c r="I93" s="27"/>
      <c r="J93" s="28"/>
      <c r="K93" s="455"/>
      <c r="L93" s="455"/>
      <c r="M93" s="232"/>
    </row>
    <row r="94" spans="1:13" ht="15" x14ac:dyDescent="0.25">
      <c r="A94" s="462"/>
      <c r="B94" s="465"/>
      <c r="C94" s="250" t="s">
        <v>4</v>
      </c>
      <c r="D94" s="250" t="s">
        <v>4</v>
      </c>
      <c r="E94" s="23"/>
      <c r="F94" s="24"/>
      <c r="G94" s="24"/>
      <c r="H94" s="26"/>
      <c r="I94" s="27"/>
      <c r="J94" s="28"/>
      <c r="K94" s="455"/>
      <c r="L94" s="455"/>
      <c r="M94" s="232"/>
    </row>
    <row r="95" spans="1:13" ht="15" x14ac:dyDescent="0.25">
      <c r="A95" s="462"/>
      <c r="B95" s="465"/>
      <c r="C95" s="250" t="s">
        <v>4</v>
      </c>
      <c r="D95" s="250" t="s">
        <v>4</v>
      </c>
      <c r="E95" s="23"/>
      <c r="F95" s="24"/>
      <c r="G95" s="24"/>
      <c r="H95" s="26"/>
      <c r="I95" s="27"/>
      <c r="J95" s="28"/>
      <c r="K95" s="455"/>
      <c r="L95" s="455"/>
      <c r="M95" s="232"/>
    </row>
    <row r="96" spans="1:13" ht="15" x14ac:dyDescent="0.25">
      <c r="A96" s="462"/>
      <c r="B96" s="465"/>
      <c r="C96" s="250" t="s">
        <v>4</v>
      </c>
      <c r="D96" s="250" t="s">
        <v>4</v>
      </c>
      <c r="E96" s="23"/>
      <c r="F96" s="24"/>
      <c r="G96" s="24"/>
      <c r="H96" s="26"/>
      <c r="I96" s="27"/>
      <c r="J96" s="28"/>
      <c r="K96" s="455"/>
      <c r="L96" s="455"/>
      <c r="M96" s="232"/>
    </row>
    <row r="97" spans="1:13" ht="15" x14ac:dyDescent="0.25">
      <c r="A97" s="462"/>
      <c r="B97" s="465"/>
      <c r="C97" s="250" t="s">
        <v>4</v>
      </c>
      <c r="D97" s="250" t="s">
        <v>4</v>
      </c>
      <c r="E97" s="23"/>
      <c r="F97" s="24"/>
      <c r="G97" s="24"/>
      <c r="H97" s="26"/>
      <c r="I97" s="27"/>
      <c r="J97" s="28"/>
      <c r="K97" s="455"/>
      <c r="L97" s="455"/>
      <c r="M97" s="232"/>
    </row>
    <row r="98" spans="1:13" ht="15" x14ac:dyDescent="0.25">
      <c r="A98" s="462"/>
      <c r="B98" s="465"/>
      <c r="C98" s="250" t="s">
        <v>4</v>
      </c>
      <c r="D98" s="250" t="s">
        <v>4</v>
      </c>
      <c r="E98" s="23"/>
      <c r="F98" s="24"/>
      <c r="G98" s="24"/>
      <c r="H98" s="26"/>
      <c r="I98" s="27"/>
      <c r="J98" s="28"/>
      <c r="K98" s="455"/>
      <c r="L98" s="455"/>
      <c r="M98" s="232"/>
    </row>
    <row r="99" spans="1:13" ht="15" x14ac:dyDescent="0.25">
      <c r="A99" s="463"/>
      <c r="B99" s="466"/>
      <c r="C99" s="251" t="s">
        <v>4</v>
      </c>
      <c r="D99" s="251" t="s">
        <v>4</v>
      </c>
      <c r="E99" s="29"/>
      <c r="F99" s="30"/>
      <c r="G99" s="30"/>
      <c r="H99" s="31"/>
      <c r="I99" s="32"/>
      <c r="J99" s="33"/>
      <c r="K99" s="456"/>
      <c r="L99" s="456"/>
      <c r="M99" s="232"/>
    </row>
    <row r="100" spans="1:13" ht="15" x14ac:dyDescent="0.25">
      <c r="A100" s="252"/>
      <c r="B100" s="465">
        <f>Eelarve!E35</f>
        <v>0</v>
      </c>
      <c r="C100" s="467" t="str">
        <f>Eelarve!F35</f>
        <v>x</v>
      </c>
      <c r="D100" s="467" t="str">
        <f>Eelarve!G35</f>
        <v>x</v>
      </c>
      <c r="E100" s="465">
        <f>Eelarve!H35</f>
        <v>0</v>
      </c>
      <c r="F100" s="469"/>
      <c r="G100" s="470"/>
      <c r="H100" s="470"/>
      <c r="I100" s="470"/>
      <c r="J100" s="471"/>
      <c r="K100" s="478">
        <f>B100-E102</f>
        <v>0</v>
      </c>
      <c r="L100" s="451"/>
      <c r="M100" s="232"/>
    </row>
    <row r="101" spans="1:13" ht="12.75" customHeight="1" x14ac:dyDescent="0.2">
      <c r="A101" s="460" t="str">
        <f>Eelarve!A35</f>
        <v>2.10. Vabatahtlik 2</v>
      </c>
      <c r="B101" s="468"/>
      <c r="C101" s="468"/>
      <c r="D101" s="468"/>
      <c r="E101" s="468"/>
      <c r="F101" s="472"/>
      <c r="G101" s="473"/>
      <c r="H101" s="473"/>
      <c r="I101" s="473"/>
      <c r="J101" s="474"/>
      <c r="K101" s="479"/>
      <c r="L101" s="452"/>
      <c r="M101" s="232"/>
    </row>
    <row r="102" spans="1:13" ht="16.5" customHeight="1" x14ac:dyDescent="0.2">
      <c r="A102" s="460"/>
      <c r="B102" s="464"/>
      <c r="C102" s="254" t="s">
        <v>4</v>
      </c>
      <c r="D102" s="254" t="s">
        <v>4</v>
      </c>
      <c r="E102" s="254">
        <f>SUM(E103:E110)</f>
        <v>0</v>
      </c>
      <c r="F102" s="475"/>
      <c r="G102" s="476"/>
      <c r="H102" s="476"/>
      <c r="I102" s="476"/>
      <c r="J102" s="477"/>
      <c r="K102" s="480"/>
      <c r="L102" s="453"/>
      <c r="M102" s="232"/>
    </row>
    <row r="103" spans="1:13" ht="15" x14ac:dyDescent="0.25">
      <c r="A103" s="461"/>
      <c r="B103" s="465"/>
      <c r="C103" s="250" t="s">
        <v>4</v>
      </c>
      <c r="D103" s="250" t="s">
        <v>4</v>
      </c>
      <c r="E103" s="23"/>
      <c r="F103" s="24"/>
      <c r="G103" s="25"/>
      <c r="H103" s="26"/>
      <c r="I103" s="27"/>
      <c r="J103" s="28"/>
      <c r="K103" s="454"/>
      <c r="L103" s="454"/>
      <c r="M103" s="232"/>
    </row>
    <row r="104" spans="1:13" ht="15" x14ac:dyDescent="0.25">
      <c r="A104" s="461"/>
      <c r="B104" s="465"/>
      <c r="C104" s="250" t="s">
        <v>4</v>
      </c>
      <c r="D104" s="250" t="s">
        <v>4</v>
      </c>
      <c r="E104" s="23"/>
      <c r="F104" s="24"/>
      <c r="G104" s="25"/>
      <c r="H104" s="26"/>
      <c r="I104" s="27"/>
      <c r="J104" s="28"/>
      <c r="K104" s="455"/>
      <c r="L104" s="455"/>
      <c r="M104" s="232"/>
    </row>
    <row r="105" spans="1:13" ht="15" x14ac:dyDescent="0.25">
      <c r="A105" s="462"/>
      <c r="B105" s="465"/>
      <c r="C105" s="250" t="s">
        <v>4</v>
      </c>
      <c r="D105" s="250" t="s">
        <v>4</v>
      </c>
      <c r="E105" s="23"/>
      <c r="F105" s="24"/>
      <c r="G105" s="24"/>
      <c r="H105" s="26"/>
      <c r="I105" s="27"/>
      <c r="J105" s="28"/>
      <c r="K105" s="455"/>
      <c r="L105" s="455"/>
      <c r="M105" s="232"/>
    </row>
    <row r="106" spans="1:13" ht="15" x14ac:dyDescent="0.25">
      <c r="A106" s="462"/>
      <c r="B106" s="465"/>
      <c r="C106" s="250" t="s">
        <v>4</v>
      </c>
      <c r="D106" s="250" t="s">
        <v>4</v>
      </c>
      <c r="E106" s="23"/>
      <c r="F106" s="24"/>
      <c r="G106" s="24"/>
      <c r="H106" s="26"/>
      <c r="I106" s="27"/>
      <c r="J106" s="28"/>
      <c r="K106" s="455"/>
      <c r="L106" s="455"/>
      <c r="M106" s="232"/>
    </row>
    <row r="107" spans="1:13" ht="15" x14ac:dyDescent="0.25">
      <c r="A107" s="462"/>
      <c r="B107" s="465"/>
      <c r="C107" s="250" t="s">
        <v>4</v>
      </c>
      <c r="D107" s="250" t="s">
        <v>4</v>
      </c>
      <c r="E107" s="23"/>
      <c r="F107" s="24"/>
      <c r="G107" s="24"/>
      <c r="H107" s="26"/>
      <c r="I107" s="27"/>
      <c r="J107" s="28"/>
      <c r="K107" s="455"/>
      <c r="L107" s="455"/>
      <c r="M107" s="232"/>
    </row>
    <row r="108" spans="1:13" ht="15" x14ac:dyDescent="0.25">
      <c r="A108" s="462"/>
      <c r="B108" s="465"/>
      <c r="C108" s="250" t="s">
        <v>4</v>
      </c>
      <c r="D108" s="250" t="s">
        <v>4</v>
      </c>
      <c r="E108" s="23"/>
      <c r="F108" s="24"/>
      <c r="G108" s="24"/>
      <c r="H108" s="26"/>
      <c r="I108" s="27"/>
      <c r="J108" s="28"/>
      <c r="K108" s="455"/>
      <c r="L108" s="455"/>
      <c r="M108" s="232"/>
    </row>
    <row r="109" spans="1:13" ht="15" x14ac:dyDescent="0.25">
      <c r="A109" s="462"/>
      <c r="B109" s="465"/>
      <c r="C109" s="250" t="s">
        <v>4</v>
      </c>
      <c r="D109" s="250" t="s">
        <v>4</v>
      </c>
      <c r="E109" s="23"/>
      <c r="F109" s="24"/>
      <c r="G109" s="24"/>
      <c r="H109" s="26"/>
      <c r="I109" s="27"/>
      <c r="J109" s="28"/>
      <c r="K109" s="455"/>
      <c r="L109" s="455"/>
      <c r="M109" s="232"/>
    </row>
    <row r="110" spans="1:13" ht="15" x14ac:dyDescent="0.25">
      <c r="A110" s="463"/>
      <c r="B110" s="466"/>
      <c r="C110" s="253" t="s">
        <v>4</v>
      </c>
      <c r="D110" s="253" t="s">
        <v>4</v>
      </c>
      <c r="E110" s="29"/>
      <c r="F110" s="30"/>
      <c r="G110" s="30"/>
      <c r="H110" s="31"/>
      <c r="I110" s="32"/>
      <c r="J110" s="33"/>
      <c r="K110" s="456"/>
      <c r="L110" s="456"/>
      <c r="M110" s="232"/>
    </row>
    <row r="111" spans="1:13" ht="15" x14ac:dyDescent="0.25">
      <c r="A111" s="252"/>
      <c r="B111" s="465">
        <f>Eelarve!E36</f>
        <v>0</v>
      </c>
      <c r="C111" s="467" t="str">
        <f>Eelarve!F36</f>
        <v>x</v>
      </c>
      <c r="D111" s="467" t="str">
        <f>Eelarve!G36</f>
        <v>x</v>
      </c>
      <c r="E111" s="465">
        <f>Eelarve!H36</f>
        <v>0</v>
      </c>
      <c r="F111" s="469"/>
      <c r="G111" s="470"/>
      <c r="H111" s="470"/>
      <c r="I111" s="470"/>
      <c r="J111" s="471"/>
      <c r="K111" s="478">
        <f>B111-E113</f>
        <v>0</v>
      </c>
      <c r="L111" s="451"/>
      <c r="M111" s="232"/>
    </row>
    <row r="112" spans="1:13" ht="12.75" customHeight="1" x14ac:dyDescent="0.2">
      <c r="A112" s="460" t="str">
        <f>Eelarve!A36</f>
        <v xml:space="preserve">2.11. </v>
      </c>
      <c r="B112" s="468"/>
      <c r="C112" s="468"/>
      <c r="D112" s="468"/>
      <c r="E112" s="468"/>
      <c r="F112" s="472"/>
      <c r="G112" s="473"/>
      <c r="H112" s="473"/>
      <c r="I112" s="473"/>
      <c r="J112" s="474"/>
      <c r="K112" s="479"/>
      <c r="L112" s="452"/>
      <c r="M112" s="232"/>
    </row>
    <row r="113" spans="1:13" ht="16.5" customHeight="1" x14ac:dyDescent="0.2">
      <c r="A113" s="460"/>
      <c r="B113" s="464"/>
      <c r="C113" s="254" t="s">
        <v>4</v>
      </c>
      <c r="D113" s="254" t="s">
        <v>4</v>
      </c>
      <c r="E113" s="254">
        <f>SUM(E114:E121)</f>
        <v>0</v>
      </c>
      <c r="F113" s="475"/>
      <c r="G113" s="476"/>
      <c r="H113" s="476"/>
      <c r="I113" s="476"/>
      <c r="J113" s="477"/>
      <c r="K113" s="480"/>
      <c r="L113" s="453"/>
      <c r="M113" s="232"/>
    </row>
    <row r="114" spans="1:13" ht="15" x14ac:dyDescent="0.25">
      <c r="A114" s="461"/>
      <c r="B114" s="465"/>
      <c r="C114" s="250" t="s">
        <v>4</v>
      </c>
      <c r="D114" s="250" t="s">
        <v>4</v>
      </c>
      <c r="E114" s="23"/>
      <c r="F114" s="24"/>
      <c r="G114" s="25"/>
      <c r="H114" s="26"/>
      <c r="I114" s="27"/>
      <c r="J114" s="28"/>
      <c r="K114" s="454"/>
      <c r="L114" s="454"/>
      <c r="M114" s="232"/>
    </row>
    <row r="115" spans="1:13" ht="15" x14ac:dyDescent="0.25">
      <c r="A115" s="461"/>
      <c r="B115" s="465"/>
      <c r="C115" s="250" t="s">
        <v>4</v>
      </c>
      <c r="D115" s="250" t="s">
        <v>4</v>
      </c>
      <c r="E115" s="23"/>
      <c r="F115" s="24"/>
      <c r="G115" s="25"/>
      <c r="H115" s="26"/>
      <c r="I115" s="27"/>
      <c r="J115" s="28"/>
      <c r="K115" s="455"/>
      <c r="L115" s="455"/>
      <c r="M115" s="232"/>
    </row>
    <row r="116" spans="1:13" ht="15" x14ac:dyDescent="0.25">
      <c r="A116" s="462"/>
      <c r="B116" s="465"/>
      <c r="C116" s="250" t="s">
        <v>4</v>
      </c>
      <c r="D116" s="250" t="s">
        <v>4</v>
      </c>
      <c r="E116" s="23"/>
      <c r="F116" s="24"/>
      <c r="G116" s="24"/>
      <c r="H116" s="26"/>
      <c r="I116" s="27"/>
      <c r="J116" s="28"/>
      <c r="K116" s="455"/>
      <c r="L116" s="455"/>
      <c r="M116" s="232"/>
    </row>
    <row r="117" spans="1:13" ht="15" x14ac:dyDescent="0.25">
      <c r="A117" s="462"/>
      <c r="B117" s="465"/>
      <c r="C117" s="250" t="s">
        <v>4</v>
      </c>
      <c r="D117" s="250" t="s">
        <v>4</v>
      </c>
      <c r="E117" s="23"/>
      <c r="F117" s="24"/>
      <c r="G117" s="24"/>
      <c r="H117" s="26"/>
      <c r="I117" s="27"/>
      <c r="J117" s="28"/>
      <c r="K117" s="455"/>
      <c r="L117" s="455"/>
      <c r="M117" s="232"/>
    </row>
    <row r="118" spans="1:13" ht="15" x14ac:dyDescent="0.25">
      <c r="A118" s="462"/>
      <c r="B118" s="465"/>
      <c r="C118" s="250" t="s">
        <v>4</v>
      </c>
      <c r="D118" s="250" t="s">
        <v>4</v>
      </c>
      <c r="E118" s="23"/>
      <c r="F118" s="24"/>
      <c r="G118" s="24"/>
      <c r="H118" s="26"/>
      <c r="I118" s="27"/>
      <c r="J118" s="28"/>
      <c r="K118" s="455"/>
      <c r="L118" s="455"/>
      <c r="M118" s="232"/>
    </row>
    <row r="119" spans="1:13" ht="15" x14ac:dyDescent="0.25">
      <c r="A119" s="462"/>
      <c r="B119" s="465"/>
      <c r="C119" s="250" t="s">
        <v>4</v>
      </c>
      <c r="D119" s="250" t="s">
        <v>4</v>
      </c>
      <c r="E119" s="23"/>
      <c r="F119" s="24"/>
      <c r="G119" s="24"/>
      <c r="H119" s="26"/>
      <c r="I119" s="27"/>
      <c r="J119" s="28"/>
      <c r="K119" s="455"/>
      <c r="L119" s="455"/>
      <c r="M119" s="232"/>
    </row>
    <row r="120" spans="1:13" ht="15" x14ac:dyDescent="0.25">
      <c r="A120" s="462"/>
      <c r="B120" s="465"/>
      <c r="C120" s="250" t="s">
        <v>4</v>
      </c>
      <c r="D120" s="250" t="s">
        <v>4</v>
      </c>
      <c r="E120" s="23"/>
      <c r="F120" s="24"/>
      <c r="G120" s="24"/>
      <c r="H120" s="26"/>
      <c r="I120" s="27"/>
      <c r="J120" s="28"/>
      <c r="K120" s="455"/>
      <c r="L120" s="455"/>
      <c r="M120" s="232"/>
    </row>
    <row r="121" spans="1:13" ht="15" x14ac:dyDescent="0.25">
      <c r="A121" s="463"/>
      <c r="B121" s="466"/>
      <c r="C121" s="253" t="s">
        <v>4</v>
      </c>
      <c r="D121" s="253" t="s">
        <v>4</v>
      </c>
      <c r="E121" s="29"/>
      <c r="F121" s="30"/>
      <c r="G121" s="30"/>
      <c r="H121" s="31"/>
      <c r="I121" s="32"/>
      <c r="J121" s="33"/>
      <c r="K121" s="456"/>
      <c r="L121" s="456"/>
      <c r="M121" s="232"/>
    </row>
    <row r="122" spans="1:13" ht="15" x14ac:dyDescent="0.25">
      <c r="A122" s="252"/>
      <c r="B122" s="465">
        <f>Eelarve!E37</f>
        <v>0</v>
      </c>
      <c r="C122" s="467" t="str">
        <f>Eelarve!F37</f>
        <v>x</v>
      </c>
      <c r="D122" s="467" t="str">
        <f>Eelarve!G37</f>
        <v>x</v>
      </c>
      <c r="E122" s="465">
        <f>Eelarve!H37</f>
        <v>0</v>
      </c>
      <c r="F122" s="469"/>
      <c r="G122" s="470"/>
      <c r="H122" s="470"/>
      <c r="I122" s="470"/>
      <c r="J122" s="471"/>
      <c r="K122" s="478">
        <f>B122-E124</f>
        <v>0</v>
      </c>
      <c r="L122" s="451"/>
      <c r="M122" s="232"/>
    </row>
    <row r="123" spans="1:13" ht="12.75" customHeight="1" x14ac:dyDescent="0.2">
      <c r="A123" s="460" t="str">
        <f>Eelarve!A37</f>
        <v xml:space="preserve">2.12. </v>
      </c>
      <c r="B123" s="468"/>
      <c r="C123" s="468"/>
      <c r="D123" s="468"/>
      <c r="E123" s="468"/>
      <c r="F123" s="472"/>
      <c r="G123" s="473"/>
      <c r="H123" s="473"/>
      <c r="I123" s="473"/>
      <c r="J123" s="474"/>
      <c r="K123" s="479"/>
      <c r="L123" s="452"/>
      <c r="M123" s="232"/>
    </row>
    <row r="124" spans="1:13" ht="16.5" customHeight="1" x14ac:dyDescent="0.2">
      <c r="A124" s="460"/>
      <c r="B124" s="464"/>
      <c r="C124" s="254" t="s">
        <v>4</v>
      </c>
      <c r="D124" s="254" t="s">
        <v>4</v>
      </c>
      <c r="E124" s="254">
        <f>SUM(E125:E132)</f>
        <v>0</v>
      </c>
      <c r="F124" s="475"/>
      <c r="G124" s="476"/>
      <c r="H124" s="476"/>
      <c r="I124" s="476"/>
      <c r="J124" s="477"/>
      <c r="K124" s="480"/>
      <c r="L124" s="453"/>
      <c r="M124" s="232"/>
    </row>
    <row r="125" spans="1:13" ht="15" x14ac:dyDescent="0.25">
      <c r="A125" s="461"/>
      <c r="B125" s="465"/>
      <c r="C125" s="250" t="s">
        <v>4</v>
      </c>
      <c r="D125" s="250" t="s">
        <v>4</v>
      </c>
      <c r="E125" s="23"/>
      <c r="F125" s="24"/>
      <c r="G125" s="25"/>
      <c r="H125" s="26"/>
      <c r="I125" s="27"/>
      <c r="J125" s="28"/>
      <c r="K125" s="454"/>
      <c r="L125" s="454"/>
      <c r="M125" s="232"/>
    </row>
    <row r="126" spans="1:13" ht="15" x14ac:dyDescent="0.25">
      <c r="A126" s="461"/>
      <c r="B126" s="465"/>
      <c r="C126" s="250" t="s">
        <v>4</v>
      </c>
      <c r="D126" s="250" t="s">
        <v>4</v>
      </c>
      <c r="E126" s="23"/>
      <c r="F126" s="24"/>
      <c r="G126" s="25"/>
      <c r="H126" s="26"/>
      <c r="I126" s="27"/>
      <c r="J126" s="28"/>
      <c r="K126" s="455"/>
      <c r="L126" s="455"/>
      <c r="M126" s="232"/>
    </row>
    <row r="127" spans="1:13" ht="15" x14ac:dyDescent="0.25">
      <c r="A127" s="462"/>
      <c r="B127" s="465"/>
      <c r="C127" s="250" t="s">
        <v>4</v>
      </c>
      <c r="D127" s="250" t="s">
        <v>4</v>
      </c>
      <c r="E127" s="23"/>
      <c r="F127" s="24"/>
      <c r="G127" s="24"/>
      <c r="H127" s="26"/>
      <c r="I127" s="27"/>
      <c r="J127" s="28"/>
      <c r="K127" s="455"/>
      <c r="L127" s="455"/>
      <c r="M127" s="232"/>
    </row>
    <row r="128" spans="1:13" ht="15" x14ac:dyDescent="0.25">
      <c r="A128" s="462"/>
      <c r="B128" s="465"/>
      <c r="C128" s="250" t="s">
        <v>4</v>
      </c>
      <c r="D128" s="250" t="s">
        <v>4</v>
      </c>
      <c r="E128" s="23"/>
      <c r="F128" s="24"/>
      <c r="G128" s="24"/>
      <c r="H128" s="26"/>
      <c r="I128" s="27"/>
      <c r="J128" s="28"/>
      <c r="K128" s="455"/>
      <c r="L128" s="455"/>
      <c r="M128" s="232"/>
    </row>
    <row r="129" spans="1:13" ht="15" x14ac:dyDescent="0.25">
      <c r="A129" s="462"/>
      <c r="B129" s="465"/>
      <c r="C129" s="250" t="s">
        <v>4</v>
      </c>
      <c r="D129" s="250" t="s">
        <v>4</v>
      </c>
      <c r="E129" s="23"/>
      <c r="F129" s="24"/>
      <c r="G129" s="24"/>
      <c r="H129" s="26"/>
      <c r="I129" s="27"/>
      <c r="J129" s="28"/>
      <c r="K129" s="455"/>
      <c r="L129" s="455"/>
      <c r="M129" s="232"/>
    </row>
    <row r="130" spans="1:13" ht="15" x14ac:dyDescent="0.25">
      <c r="A130" s="462"/>
      <c r="B130" s="465"/>
      <c r="C130" s="250" t="s">
        <v>4</v>
      </c>
      <c r="D130" s="250" t="s">
        <v>4</v>
      </c>
      <c r="E130" s="23"/>
      <c r="F130" s="24"/>
      <c r="G130" s="24"/>
      <c r="H130" s="26"/>
      <c r="I130" s="27"/>
      <c r="J130" s="28"/>
      <c r="K130" s="455"/>
      <c r="L130" s="455"/>
      <c r="M130" s="232"/>
    </row>
    <row r="131" spans="1:13" ht="15" x14ac:dyDescent="0.25">
      <c r="A131" s="462"/>
      <c r="B131" s="465"/>
      <c r="C131" s="250" t="s">
        <v>4</v>
      </c>
      <c r="D131" s="250" t="s">
        <v>4</v>
      </c>
      <c r="E131" s="23"/>
      <c r="F131" s="24"/>
      <c r="G131" s="24"/>
      <c r="H131" s="26"/>
      <c r="I131" s="27"/>
      <c r="J131" s="28"/>
      <c r="K131" s="455"/>
      <c r="L131" s="455"/>
      <c r="M131" s="232"/>
    </row>
    <row r="132" spans="1:13" ht="15" x14ac:dyDescent="0.25">
      <c r="A132" s="463"/>
      <c r="B132" s="466"/>
      <c r="C132" s="251" t="s">
        <v>4</v>
      </c>
      <c r="D132" s="251" t="s">
        <v>4</v>
      </c>
      <c r="E132" s="29"/>
      <c r="F132" s="30"/>
      <c r="G132" s="30"/>
      <c r="H132" s="31"/>
      <c r="I132" s="32"/>
      <c r="J132" s="33"/>
      <c r="K132" s="456"/>
      <c r="L132" s="456"/>
      <c r="M132" s="232"/>
    </row>
  </sheetData>
  <sheetProtection algorithmName="SHA-512" hashValue="cUjQsl0jreXs5Qolhqb3PSLPGkzLBhDUjzPOcoUykY8Fc6PlmQYf0uZwi2BuKkOqYc87sADCbSl9hrGLkbMj0w==" saltValue="XzBhzqir1pCmonEdDWkybQ==" spinCount="100000" sheet="1" insertRows="0"/>
  <protectedRanges>
    <protectedRange sqref="E92:J99 E103:J110 E114:J121 E125:J132" name="Range2"/>
    <protectedRange sqref="C11:D20 F11:J20 C24:D32 F24:J32 C36:D44 F36:J44 C48:D55 F48:J55 C59:D65 F59:J65 C69:D76 F69:J76 C80:D82 F80:J82 C86:D88 F86:J88 E92:J99" name="Range1"/>
  </protectedRanges>
  <mergeCells count="144">
    <mergeCell ref="K111:K113"/>
    <mergeCell ref="A112:A121"/>
    <mergeCell ref="B113:B121"/>
    <mergeCell ref="K114:K121"/>
    <mergeCell ref="B122:B123"/>
    <mergeCell ref="C122:C123"/>
    <mergeCell ref="D122:D123"/>
    <mergeCell ref="E122:E123"/>
    <mergeCell ref="F122:J124"/>
    <mergeCell ref="K122:K124"/>
    <mergeCell ref="A123:A132"/>
    <mergeCell ref="B124:B132"/>
    <mergeCell ref="K125:K132"/>
    <mergeCell ref="B111:B112"/>
    <mergeCell ref="C111:C112"/>
    <mergeCell ref="D111:D112"/>
    <mergeCell ref="E111:E112"/>
    <mergeCell ref="F111:J113"/>
    <mergeCell ref="A9:A20"/>
    <mergeCell ref="B10:B20"/>
    <mergeCell ref="K11:K20"/>
    <mergeCell ref="B8:B9"/>
    <mergeCell ref="F100:J102"/>
    <mergeCell ref="K100:K102"/>
    <mergeCell ref="A101:A110"/>
    <mergeCell ref="B102:B110"/>
    <mergeCell ref="K103:K110"/>
    <mergeCell ref="E77:E78"/>
    <mergeCell ref="E83:E84"/>
    <mergeCell ref="E89:E90"/>
    <mergeCell ref="B100:B101"/>
    <mergeCell ref="C100:C101"/>
    <mergeCell ref="D100:D101"/>
    <mergeCell ref="E100:E101"/>
    <mergeCell ref="F83:J85"/>
    <mergeCell ref="K83:K85"/>
    <mergeCell ref="A84:A88"/>
    <mergeCell ref="B85:B88"/>
    <mergeCell ref="K86:K88"/>
    <mergeCell ref="B83:B84"/>
    <mergeCell ref="C83:C84"/>
    <mergeCell ref="D83:D84"/>
    <mergeCell ref="A22:A32"/>
    <mergeCell ref="B23:B32"/>
    <mergeCell ref="K24:K32"/>
    <mergeCell ref="B21:B22"/>
    <mergeCell ref="C21:C22"/>
    <mergeCell ref="D21:D22"/>
    <mergeCell ref="F21:J23"/>
    <mergeCell ref="K21:K23"/>
    <mergeCell ref="E21:E22"/>
    <mergeCell ref="A5:A7"/>
    <mergeCell ref="B5:B7"/>
    <mergeCell ref="C5:J5"/>
    <mergeCell ref="K5:K7"/>
    <mergeCell ref="F6:F7"/>
    <mergeCell ref="G6:G7"/>
    <mergeCell ref="H6:H7"/>
    <mergeCell ref="I6:I7"/>
    <mergeCell ref="J6:J7"/>
    <mergeCell ref="C6:E6"/>
    <mergeCell ref="C8:C9"/>
    <mergeCell ref="D8:D9"/>
    <mergeCell ref="F8:J10"/>
    <mergeCell ref="K8:K10"/>
    <mergeCell ref="E8:E9"/>
    <mergeCell ref="C33:C34"/>
    <mergeCell ref="D33:D34"/>
    <mergeCell ref="E33:E34"/>
    <mergeCell ref="B66:B67"/>
    <mergeCell ref="C66:C67"/>
    <mergeCell ref="D66:D67"/>
    <mergeCell ref="K33:K35"/>
    <mergeCell ref="B33:B34"/>
    <mergeCell ref="I2:I3"/>
    <mergeCell ref="D45:D46"/>
    <mergeCell ref="F33:J35"/>
    <mergeCell ref="E66:E67"/>
    <mergeCell ref="A57:A65"/>
    <mergeCell ref="B58:B65"/>
    <mergeCell ref="K59:K65"/>
    <mergeCell ref="F77:J79"/>
    <mergeCell ref="K77:K79"/>
    <mergeCell ref="A78:A82"/>
    <mergeCell ref="B79:B82"/>
    <mergeCell ref="K80:K82"/>
    <mergeCell ref="B77:B78"/>
    <mergeCell ref="C77:C78"/>
    <mergeCell ref="D77:D78"/>
    <mergeCell ref="F66:J68"/>
    <mergeCell ref="K66:K68"/>
    <mergeCell ref="A46:A55"/>
    <mergeCell ref="B47:B55"/>
    <mergeCell ref="K48:K55"/>
    <mergeCell ref="B45:B46"/>
    <mergeCell ref="C45:C46"/>
    <mergeCell ref="E45:E46"/>
    <mergeCell ref="K56:K58"/>
    <mergeCell ref="A67:A76"/>
    <mergeCell ref="B68:B76"/>
    <mergeCell ref="K69:K76"/>
    <mergeCell ref="A34:A44"/>
    <mergeCell ref="B35:B44"/>
    <mergeCell ref="K36:K44"/>
    <mergeCell ref="K92:K99"/>
    <mergeCell ref="B89:B90"/>
    <mergeCell ref="C89:C90"/>
    <mergeCell ref="D89:D90"/>
    <mergeCell ref="B56:B57"/>
    <mergeCell ref="C56:C57"/>
    <mergeCell ref="D56:D57"/>
    <mergeCell ref="F45:J47"/>
    <mergeCell ref="K45:K47"/>
    <mergeCell ref="F56:J58"/>
    <mergeCell ref="E56:E57"/>
    <mergeCell ref="F89:J91"/>
    <mergeCell ref="K89:K91"/>
    <mergeCell ref="A90:A99"/>
    <mergeCell ref="B91:B99"/>
    <mergeCell ref="L5:L7"/>
    <mergeCell ref="L8:L10"/>
    <mergeCell ref="L11:L20"/>
    <mergeCell ref="L21:L23"/>
    <mergeCell ref="L24:L32"/>
    <mergeCell ref="L33:L35"/>
    <mergeCell ref="L36:L44"/>
    <mergeCell ref="L45:L47"/>
    <mergeCell ref="L48:L55"/>
    <mergeCell ref="L122:L124"/>
    <mergeCell ref="L125:L132"/>
    <mergeCell ref="L56:L58"/>
    <mergeCell ref="L59:L65"/>
    <mergeCell ref="L66:L68"/>
    <mergeCell ref="L69:L76"/>
    <mergeCell ref="L77:L79"/>
    <mergeCell ref="L80:L82"/>
    <mergeCell ref="L83:L85"/>
    <mergeCell ref="L86:L88"/>
    <mergeCell ref="L89:L91"/>
    <mergeCell ref="L92:L99"/>
    <mergeCell ref="L100:L102"/>
    <mergeCell ref="L103:L110"/>
    <mergeCell ref="L111:L113"/>
    <mergeCell ref="L114:L121"/>
  </mergeCells>
  <conditionalFormatting sqref="L122:L124">
    <cfRule type="cellIs" dxfId="41" priority="1" operator="greaterThan">
      <formula>1.1</formula>
    </cfRule>
  </conditionalFormatting>
  <conditionalFormatting sqref="L8:L10">
    <cfRule type="cellIs" dxfId="40" priority="12" operator="greaterThan">
      <formula>1.1</formula>
    </cfRule>
  </conditionalFormatting>
  <conditionalFormatting sqref="L21:L23">
    <cfRule type="cellIs" dxfId="39" priority="11" operator="greaterThan">
      <formula>1.1</formula>
    </cfRule>
  </conditionalFormatting>
  <conditionalFormatting sqref="L33:L35">
    <cfRule type="cellIs" dxfId="38" priority="10" operator="greaterThan">
      <formula>1.1</formula>
    </cfRule>
  </conditionalFormatting>
  <conditionalFormatting sqref="L45:L47">
    <cfRule type="cellIs" dxfId="37" priority="9" operator="greaterThan">
      <formula>1.1</formula>
    </cfRule>
  </conditionalFormatting>
  <conditionalFormatting sqref="L56:L58">
    <cfRule type="cellIs" dxfId="36" priority="8" operator="greaterThan">
      <formula>1.1</formula>
    </cfRule>
  </conditionalFormatting>
  <conditionalFormatting sqref="L66:L68">
    <cfRule type="cellIs" dxfId="35" priority="7" operator="greaterThan">
      <formula>1.1</formula>
    </cfRule>
  </conditionalFormatting>
  <conditionalFormatting sqref="L77:L79">
    <cfRule type="cellIs" dxfId="34" priority="6" operator="greaterThan">
      <formula>1.1</formula>
    </cfRule>
  </conditionalFormatting>
  <conditionalFormatting sqref="L83:L85">
    <cfRule type="cellIs" dxfId="33" priority="5" operator="greaterThan">
      <formula>1.1</formula>
    </cfRule>
  </conditionalFormatting>
  <conditionalFormatting sqref="L89:L91">
    <cfRule type="cellIs" dxfId="32" priority="4" operator="greaterThan">
      <formula>1.1</formula>
    </cfRule>
  </conditionalFormatting>
  <conditionalFormatting sqref="L100:L102">
    <cfRule type="cellIs" dxfId="31" priority="3" operator="greaterThan">
      <formula>1.1</formula>
    </cfRule>
  </conditionalFormatting>
  <conditionalFormatting sqref="L111:L113">
    <cfRule type="cellIs" dxfId="30" priority="2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72" fitToWidth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4" max="12" man="1"/>
    <brk id="8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F0"/>
    <pageSetUpPr fitToPage="1"/>
  </sheetPr>
  <dimension ref="A1:L194"/>
  <sheetViews>
    <sheetView showGridLines="0" zoomScale="85" zoomScaleNormal="85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D4" sqref="D4"/>
    </sheetView>
  </sheetViews>
  <sheetFormatPr defaultColWidth="9.140625" defaultRowHeight="12.75" x14ac:dyDescent="0.2"/>
  <cols>
    <col min="1" max="1" width="15.5703125" style="2" customWidth="1"/>
    <col min="2" max="2" width="9.140625" style="6"/>
    <col min="3" max="3" width="10.5703125" style="6" customWidth="1"/>
    <col min="4" max="4" width="11.28515625" style="6" customWidth="1"/>
    <col min="5" max="5" width="13.85546875" style="6" customWidth="1"/>
    <col min="6" max="6" width="12.140625" style="6" customWidth="1"/>
    <col min="7" max="7" width="13" style="6" customWidth="1"/>
    <col min="8" max="8" width="54.28515625" style="9" customWidth="1"/>
    <col min="9" max="9" width="12" style="6" customWidth="1"/>
    <col min="10" max="11" width="11.5703125" style="6" customWidth="1"/>
    <col min="12" max="12" width="6.140625" style="2" customWidth="1"/>
    <col min="13" max="16384" width="9.140625" style="2"/>
  </cols>
  <sheetData>
    <row r="1" spans="1:12" ht="17.25" customHeight="1" x14ac:dyDescent="0.2">
      <c r="A1" s="229"/>
      <c r="B1" s="190"/>
      <c r="C1" s="190"/>
      <c r="D1" s="190">
        <f>Eelarve!B2</f>
        <v>0</v>
      </c>
      <c r="E1" s="190"/>
      <c r="F1" s="190"/>
      <c r="G1" s="230"/>
      <c r="H1" s="191"/>
      <c r="I1" s="231"/>
      <c r="J1" s="190"/>
      <c r="K1" s="190"/>
      <c r="L1" s="257"/>
    </row>
    <row r="2" spans="1:12" ht="15" x14ac:dyDescent="0.2">
      <c r="A2" s="229" t="str">
        <f>Eelarve!A38</f>
        <v>3. Projekti tegevustega otseselt seotud kulud (sh sisseostetud teenused, tööd ja väikevahendid)</v>
      </c>
      <c r="B2" s="190"/>
      <c r="C2" s="190"/>
      <c r="D2" s="190"/>
      <c r="E2" s="190"/>
      <c r="F2" s="190"/>
      <c r="G2" s="230"/>
      <c r="H2" s="481"/>
      <c r="I2" s="233"/>
      <c r="J2" s="234"/>
      <c r="K2" s="234"/>
      <c r="L2" s="257"/>
    </row>
    <row r="3" spans="1:12" ht="16.5" customHeight="1" x14ac:dyDescent="0.25">
      <c r="A3" s="235" t="s">
        <v>11</v>
      </c>
      <c r="B3" s="236">
        <f>Eelarve!E38</f>
        <v>0</v>
      </c>
      <c r="C3" s="236">
        <f>Eelarve!F38</f>
        <v>0</v>
      </c>
      <c r="D3" s="236">
        <f>Eelarve!G38</f>
        <v>0</v>
      </c>
      <c r="E3" s="237"/>
      <c r="F3" s="190"/>
      <c r="G3" s="238"/>
      <c r="H3" s="481"/>
      <c r="I3" s="231"/>
      <c r="J3" s="239" t="s">
        <v>14</v>
      </c>
      <c r="K3" s="239"/>
      <c r="L3" s="257"/>
    </row>
    <row r="4" spans="1:12" s="3" customFormat="1" ht="17.25" customHeight="1" x14ac:dyDescent="0.2">
      <c r="A4" s="256" t="s">
        <v>12</v>
      </c>
      <c r="B4" s="255"/>
      <c r="C4" s="255">
        <f>C10+C21+C32+C43+C54+C65+C76+C87+C98+C109+C120+C131+C142+C153+C164+C175+C186</f>
        <v>0</v>
      </c>
      <c r="D4" s="255">
        <f>D10+D21+D32+D43+D54+D65+D76+D87+D98+D109+D120+D131+D142+D153+D164+D175+D186</f>
        <v>0</v>
      </c>
      <c r="E4" s="241"/>
      <c r="F4" s="241"/>
      <c r="G4" s="242"/>
      <c r="H4" s="243"/>
      <c r="I4" s="244"/>
      <c r="J4" s="255">
        <f>B3-C4-D4</f>
        <v>0</v>
      </c>
      <c r="K4" s="240"/>
      <c r="L4" s="258"/>
    </row>
    <row r="5" spans="1:12" s="4" customFormat="1" ht="17.25" customHeight="1" x14ac:dyDescent="0.2">
      <c r="A5" s="482" t="s">
        <v>35</v>
      </c>
      <c r="B5" s="485" t="s">
        <v>5</v>
      </c>
      <c r="C5" s="488" t="s">
        <v>6</v>
      </c>
      <c r="D5" s="488"/>
      <c r="E5" s="488"/>
      <c r="F5" s="488"/>
      <c r="G5" s="488"/>
      <c r="H5" s="488"/>
      <c r="I5" s="489"/>
      <c r="J5" s="490" t="s">
        <v>10</v>
      </c>
      <c r="K5" s="399" t="s">
        <v>103</v>
      </c>
      <c r="L5" s="259"/>
    </row>
    <row r="6" spans="1:12" s="4" customFormat="1" ht="15.75" customHeight="1" x14ac:dyDescent="0.2">
      <c r="A6" s="483"/>
      <c r="B6" s="486"/>
      <c r="C6" s="501" t="s">
        <v>7</v>
      </c>
      <c r="D6" s="502"/>
      <c r="E6" s="493" t="s">
        <v>13</v>
      </c>
      <c r="F6" s="495" t="s">
        <v>8</v>
      </c>
      <c r="G6" s="493" t="s">
        <v>9</v>
      </c>
      <c r="H6" s="493" t="s">
        <v>59</v>
      </c>
      <c r="I6" s="499" t="str">
        <f>'1. Meeskonna tööjõukulud'!I6:I7</f>
        <v>Pangakontolt tasumise kuupäev</v>
      </c>
      <c r="J6" s="491"/>
      <c r="K6" s="400"/>
      <c r="L6" s="259"/>
    </row>
    <row r="7" spans="1:12" ht="52.5" customHeight="1" x14ac:dyDescent="0.2">
      <c r="A7" s="484"/>
      <c r="B7" s="487"/>
      <c r="C7" s="247" t="s">
        <v>57</v>
      </c>
      <c r="D7" s="247" t="s">
        <v>29</v>
      </c>
      <c r="E7" s="494"/>
      <c r="F7" s="487"/>
      <c r="G7" s="494"/>
      <c r="H7" s="494"/>
      <c r="I7" s="500"/>
      <c r="J7" s="492"/>
      <c r="K7" s="401"/>
      <c r="L7" s="257"/>
    </row>
    <row r="8" spans="1:12" ht="15" x14ac:dyDescent="0.25">
      <c r="A8" s="252"/>
      <c r="B8" s="465">
        <f>Eelarve!E39</f>
        <v>0</v>
      </c>
      <c r="C8" s="465">
        <f>Eelarve!F39</f>
        <v>0</v>
      </c>
      <c r="D8" s="465">
        <f>Eelarve!G39</f>
        <v>0</v>
      </c>
      <c r="E8" s="469"/>
      <c r="F8" s="470"/>
      <c r="G8" s="470"/>
      <c r="H8" s="470"/>
      <c r="I8" s="471"/>
      <c r="J8" s="478">
        <f>B8-C10-D10</f>
        <v>0</v>
      </c>
      <c r="K8" s="457">
        <f>IFERROR(C10/C8,0)</f>
        <v>0</v>
      </c>
      <c r="L8" s="257"/>
    </row>
    <row r="9" spans="1:12" s="5" customFormat="1" ht="5.25" customHeight="1" x14ac:dyDescent="0.2">
      <c r="A9" s="460" t="str">
        <f>Eelarve!A39</f>
        <v xml:space="preserve">3.1. </v>
      </c>
      <c r="B9" s="468"/>
      <c r="C9" s="468"/>
      <c r="D9" s="468"/>
      <c r="E9" s="472"/>
      <c r="F9" s="473"/>
      <c r="G9" s="473"/>
      <c r="H9" s="473"/>
      <c r="I9" s="474"/>
      <c r="J9" s="479"/>
      <c r="K9" s="458"/>
      <c r="L9" s="260"/>
    </row>
    <row r="10" spans="1:12" s="5" customFormat="1" ht="15" customHeight="1" x14ac:dyDescent="0.2">
      <c r="A10" s="460"/>
      <c r="B10" s="464"/>
      <c r="C10" s="254">
        <f>SUM(C11:C18)</f>
        <v>0</v>
      </c>
      <c r="D10" s="254">
        <f>SUM(D11:D18)</f>
        <v>0</v>
      </c>
      <c r="E10" s="475"/>
      <c r="F10" s="476"/>
      <c r="G10" s="476"/>
      <c r="H10" s="476"/>
      <c r="I10" s="477"/>
      <c r="J10" s="480"/>
      <c r="K10" s="459"/>
      <c r="L10" s="260"/>
    </row>
    <row r="11" spans="1:12" ht="15" x14ac:dyDescent="0.25">
      <c r="A11" s="461"/>
      <c r="B11" s="465"/>
      <c r="C11" s="23"/>
      <c r="D11" s="23"/>
      <c r="E11" s="24"/>
      <c r="F11" s="25"/>
      <c r="G11" s="26"/>
      <c r="H11" s="27"/>
      <c r="I11" s="28"/>
      <c r="J11" s="454"/>
      <c r="K11" s="454"/>
      <c r="L11" s="257"/>
    </row>
    <row r="12" spans="1:12" ht="15" x14ac:dyDescent="0.25">
      <c r="A12" s="461"/>
      <c r="B12" s="465"/>
      <c r="C12" s="23"/>
      <c r="D12" s="23"/>
      <c r="E12" s="24"/>
      <c r="F12" s="25"/>
      <c r="G12" s="26"/>
      <c r="H12" s="27"/>
      <c r="I12" s="28"/>
      <c r="J12" s="455"/>
      <c r="K12" s="455"/>
      <c r="L12" s="257"/>
    </row>
    <row r="13" spans="1:12" ht="15" x14ac:dyDescent="0.25">
      <c r="A13" s="461"/>
      <c r="B13" s="465"/>
      <c r="C13" s="23"/>
      <c r="D13" s="23"/>
      <c r="E13" s="24"/>
      <c r="F13" s="24"/>
      <c r="G13" s="26"/>
      <c r="H13" s="27"/>
      <c r="I13" s="28"/>
      <c r="J13" s="455"/>
      <c r="K13" s="455"/>
      <c r="L13" s="257"/>
    </row>
    <row r="14" spans="1:12" ht="15" x14ac:dyDescent="0.25">
      <c r="A14" s="461"/>
      <c r="B14" s="465"/>
      <c r="C14" s="23"/>
      <c r="D14" s="23"/>
      <c r="E14" s="24"/>
      <c r="F14" s="24"/>
      <c r="G14" s="26"/>
      <c r="H14" s="27"/>
      <c r="I14" s="28"/>
      <c r="J14" s="455"/>
      <c r="K14" s="455"/>
      <c r="L14" s="257"/>
    </row>
    <row r="15" spans="1:12" ht="15" x14ac:dyDescent="0.25">
      <c r="A15" s="462"/>
      <c r="B15" s="465"/>
      <c r="C15" s="23"/>
      <c r="D15" s="23"/>
      <c r="E15" s="24"/>
      <c r="F15" s="24"/>
      <c r="G15" s="26"/>
      <c r="H15" s="27"/>
      <c r="I15" s="28"/>
      <c r="J15" s="455"/>
      <c r="K15" s="455"/>
      <c r="L15" s="257"/>
    </row>
    <row r="16" spans="1:12" ht="15" x14ac:dyDescent="0.25">
      <c r="A16" s="462"/>
      <c r="B16" s="465"/>
      <c r="C16" s="23"/>
      <c r="D16" s="23"/>
      <c r="E16" s="24"/>
      <c r="F16" s="24"/>
      <c r="G16" s="26"/>
      <c r="H16" s="27"/>
      <c r="I16" s="28"/>
      <c r="J16" s="455"/>
      <c r="K16" s="455"/>
      <c r="L16" s="257"/>
    </row>
    <row r="17" spans="1:12" ht="15" x14ac:dyDescent="0.25">
      <c r="A17" s="462"/>
      <c r="B17" s="465"/>
      <c r="C17" s="23"/>
      <c r="D17" s="23"/>
      <c r="E17" s="24"/>
      <c r="F17" s="24"/>
      <c r="G17" s="26"/>
      <c r="H17" s="27"/>
      <c r="I17" s="28"/>
      <c r="J17" s="455"/>
      <c r="K17" s="455"/>
      <c r="L17" s="257"/>
    </row>
    <row r="18" spans="1:12" ht="15" x14ac:dyDescent="0.25">
      <c r="A18" s="463"/>
      <c r="B18" s="466"/>
      <c r="C18" s="29"/>
      <c r="D18" s="29"/>
      <c r="E18" s="30"/>
      <c r="F18" s="30"/>
      <c r="G18" s="31"/>
      <c r="H18" s="32"/>
      <c r="I18" s="33"/>
      <c r="J18" s="456"/>
      <c r="K18" s="456"/>
      <c r="L18" s="257"/>
    </row>
    <row r="19" spans="1:12" ht="15" x14ac:dyDescent="0.25">
      <c r="A19" s="252"/>
      <c r="B19" s="465">
        <f>Eelarve!E40</f>
        <v>0</v>
      </c>
      <c r="C19" s="465">
        <f>Eelarve!F40</f>
        <v>0</v>
      </c>
      <c r="D19" s="465">
        <f>Eelarve!G40</f>
        <v>0</v>
      </c>
      <c r="E19" s="469"/>
      <c r="F19" s="470"/>
      <c r="G19" s="470"/>
      <c r="H19" s="470"/>
      <c r="I19" s="471"/>
      <c r="J19" s="478">
        <f>B19-C21-D21</f>
        <v>0</v>
      </c>
      <c r="K19" s="457">
        <f>IFERROR(C21/C19,0)</f>
        <v>0</v>
      </c>
      <c r="L19" s="257"/>
    </row>
    <row r="20" spans="1:12" ht="5.25" customHeight="1" x14ac:dyDescent="0.2">
      <c r="A20" s="460" t="str">
        <f>Eelarve!A40</f>
        <v xml:space="preserve">3.2. </v>
      </c>
      <c r="B20" s="468"/>
      <c r="C20" s="468"/>
      <c r="D20" s="468"/>
      <c r="E20" s="472"/>
      <c r="F20" s="473"/>
      <c r="G20" s="473"/>
      <c r="H20" s="473"/>
      <c r="I20" s="474"/>
      <c r="J20" s="479"/>
      <c r="K20" s="458"/>
      <c r="L20" s="257"/>
    </row>
    <row r="21" spans="1:12" ht="17.25" customHeight="1" x14ac:dyDescent="0.2">
      <c r="A21" s="460"/>
      <c r="B21" s="464"/>
      <c r="C21" s="254">
        <f>SUM(C22:C29)</f>
        <v>0</v>
      </c>
      <c r="D21" s="254">
        <f>SUM(D22:D29)</f>
        <v>0</v>
      </c>
      <c r="E21" s="475"/>
      <c r="F21" s="476"/>
      <c r="G21" s="476"/>
      <c r="H21" s="476"/>
      <c r="I21" s="477"/>
      <c r="J21" s="480"/>
      <c r="K21" s="459"/>
      <c r="L21" s="257"/>
    </row>
    <row r="22" spans="1:12" ht="15" x14ac:dyDescent="0.25">
      <c r="A22" s="461"/>
      <c r="B22" s="465"/>
      <c r="C22" s="23"/>
      <c r="D22" s="23"/>
      <c r="E22" s="24"/>
      <c r="F22" s="25"/>
      <c r="G22" s="26"/>
      <c r="H22" s="27"/>
      <c r="I22" s="28"/>
      <c r="J22" s="454"/>
      <c r="K22" s="454"/>
      <c r="L22" s="257"/>
    </row>
    <row r="23" spans="1:12" ht="15" x14ac:dyDescent="0.25">
      <c r="A23" s="461"/>
      <c r="B23" s="465"/>
      <c r="C23" s="23"/>
      <c r="D23" s="23"/>
      <c r="E23" s="24"/>
      <c r="F23" s="25"/>
      <c r="G23" s="26"/>
      <c r="H23" s="27"/>
      <c r="I23" s="28"/>
      <c r="J23" s="455"/>
      <c r="K23" s="455"/>
      <c r="L23" s="257"/>
    </row>
    <row r="24" spans="1:12" ht="15" x14ac:dyDescent="0.25">
      <c r="A24" s="462"/>
      <c r="B24" s="465"/>
      <c r="C24" s="23"/>
      <c r="D24" s="23"/>
      <c r="E24" s="24"/>
      <c r="F24" s="24"/>
      <c r="G24" s="26"/>
      <c r="H24" s="27"/>
      <c r="I24" s="28"/>
      <c r="J24" s="455"/>
      <c r="K24" s="455"/>
      <c r="L24" s="257"/>
    </row>
    <row r="25" spans="1:12" ht="15" x14ac:dyDescent="0.25">
      <c r="A25" s="462"/>
      <c r="B25" s="465"/>
      <c r="C25" s="23"/>
      <c r="D25" s="23"/>
      <c r="E25" s="24"/>
      <c r="F25" s="24"/>
      <c r="G25" s="26"/>
      <c r="H25" s="27"/>
      <c r="I25" s="28"/>
      <c r="J25" s="455"/>
      <c r="K25" s="455"/>
      <c r="L25" s="257"/>
    </row>
    <row r="26" spans="1:12" ht="15" x14ac:dyDescent="0.25">
      <c r="A26" s="462"/>
      <c r="B26" s="465"/>
      <c r="C26" s="23"/>
      <c r="D26" s="23"/>
      <c r="E26" s="24"/>
      <c r="F26" s="24"/>
      <c r="G26" s="26"/>
      <c r="H26" s="27"/>
      <c r="I26" s="28"/>
      <c r="J26" s="455"/>
      <c r="K26" s="455"/>
      <c r="L26" s="257"/>
    </row>
    <row r="27" spans="1:12" ht="15" x14ac:dyDescent="0.25">
      <c r="A27" s="462"/>
      <c r="B27" s="465"/>
      <c r="C27" s="23"/>
      <c r="D27" s="23"/>
      <c r="E27" s="24"/>
      <c r="F27" s="24"/>
      <c r="G27" s="26"/>
      <c r="H27" s="27"/>
      <c r="I27" s="28"/>
      <c r="J27" s="455"/>
      <c r="K27" s="455"/>
      <c r="L27" s="257"/>
    </row>
    <row r="28" spans="1:12" ht="15" x14ac:dyDescent="0.25">
      <c r="A28" s="462"/>
      <c r="B28" s="465"/>
      <c r="C28" s="23"/>
      <c r="D28" s="23"/>
      <c r="E28" s="24"/>
      <c r="F28" s="24"/>
      <c r="G28" s="26"/>
      <c r="H28" s="27"/>
      <c r="I28" s="28"/>
      <c r="J28" s="455"/>
      <c r="K28" s="455"/>
      <c r="L28" s="257"/>
    </row>
    <row r="29" spans="1:12" ht="15" x14ac:dyDescent="0.25">
      <c r="A29" s="463"/>
      <c r="B29" s="466"/>
      <c r="C29" s="29"/>
      <c r="D29" s="29"/>
      <c r="E29" s="30"/>
      <c r="F29" s="30"/>
      <c r="G29" s="31"/>
      <c r="H29" s="32"/>
      <c r="I29" s="33"/>
      <c r="J29" s="456"/>
      <c r="K29" s="456"/>
      <c r="L29" s="257"/>
    </row>
    <row r="30" spans="1:12" ht="15" x14ac:dyDescent="0.25">
      <c r="A30" s="252"/>
      <c r="B30" s="465">
        <f>Eelarve!E41</f>
        <v>0</v>
      </c>
      <c r="C30" s="465">
        <f>Eelarve!F41</f>
        <v>0</v>
      </c>
      <c r="D30" s="465">
        <f>Eelarve!G41</f>
        <v>0</v>
      </c>
      <c r="E30" s="469"/>
      <c r="F30" s="470"/>
      <c r="G30" s="470"/>
      <c r="H30" s="470"/>
      <c r="I30" s="471"/>
      <c r="J30" s="478">
        <f>B30-C32-D32</f>
        <v>0</v>
      </c>
      <c r="K30" s="457">
        <f>IFERROR(C32/C30,0)</f>
        <v>0</v>
      </c>
      <c r="L30" s="257"/>
    </row>
    <row r="31" spans="1:12" x14ac:dyDescent="0.2">
      <c r="A31" s="460" t="str">
        <f>Eelarve!A41</f>
        <v xml:space="preserve">3.3. </v>
      </c>
      <c r="B31" s="468"/>
      <c r="C31" s="468"/>
      <c r="D31" s="468"/>
      <c r="E31" s="472"/>
      <c r="F31" s="473"/>
      <c r="G31" s="473"/>
      <c r="H31" s="473"/>
      <c r="I31" s="474"/>
      <c r="J31" s="479"/>
      <c r="K31" s="458"/>
      <c r="L31" s="257"/>
    </row>
    <row r="32" spans="1:12" ht="14.25" x14ac:dyDescent="0.2">
      <c r="A32" s="460"/>
      <c r="B32" s="464"/>
      <c r="C32" s="254">
        <f>SUM(C33:C40)</f>
        <v>0</v>
      </c>
      <c r="D32" s="254">
        <f>SUM(D33:D40)</f>
        <v>0</v>
      </c>
      <c r="E32" s="475"/>
      <c r="F32" s="476"/>
      <c r="G32" s="476"/>
      <c r="H32" s="476"/>
      <c r="I32" s="477"/>
      <c r="J32" s="480"/>
      <c r="K32" s="459"/>
      <c r="L32" s="257"/>
    </row>
    <row r="33" spans="1:12" ht="15" x14ac:dyDescent="0.25">
      <c r="A33" s="461"/>
      <c r="B33" s="465"/>
      <c r="C33" s="23"/>
      <c r="D33" s="23"/>
      <c r="E33" s="24"/>
      <c r="F33" s="25"/>
      <c r="G33" s="26"/>
      <c r="H33" s="27"/>
      <c r="I33" s="28"/>
      <c r="J33" s="454"/>
      <c r="K33" s="454"/>
      <c r="L33" s="257"/>
    </row>
    <row r="34" spans="1:12" ht="15" x14ac:dyDescent="0.25">
      <c r="A34" s="461"/>
      <c r="B34" s="465"/>
      <c r="C34" s="23"/>
      <c r="D34" s="23"/>
      <c r="E34" s="24"/>
      <c r="F34" s="25"/>
      <c r="G34" s="26"/>
      <c r="H34" s="27"/>
      <c r="I34" s="28"/>
      <c r="J34" s="455"/>
      <c r="K34" s="455"/>
      <c r="L34" s="257"/>
    </row>
    <row r="35" spans="1:12" ht="15" x14ac:dyDescent="0.25">
      <c r="A35" s="462"/>
      <c r="B35" s="465"/>
      <c r="C35" s="23"/>
      <c r="D35" s="23"/>
      <c r="E35" s="24"/>
      <c r="F35" s="24"/>
      <c r="G35" s="26"/>
      <c r="H35" s="27"/>
      <c r="I35" s="28"/>
      <c r="J35" s="455"/>
      <c r="K35" s="455"/>
      <c r="L35" s="257"/>
    </row>
    <row r="36" spans="1:12" ht="15" x14ac:dyDescent="0.25">
      <c r="A36" s="462"/>
      <c r="B36" s="465"/>
      <c r="C36" s="23"/>
      <c r="D36" s="23"/>
      <c r="E36" s="24"/>
      <c r="F36" s="24"/>
      <c r="G36" s="26"/>
      <c r="H36" s="27"/>
      <c r="I36" s="28"/>
      <c r="J36" s="455"/>
      <c r="K36" s="455"/>
      <c r="L36" s="257"/>
    </row>
    <row r="37" spans="1:12" ht="15" x14ac:dyDescent="0.25">
      <c r="A37" s="462"/>
      <c r="B37" s="465"/>
      <c r="C37" s="23"/>
      <c r="D37" s="23"/>
      <c r="E37" s="24"/>
      <c r="F37" s="24"/>
      <c r="G37" s="26"/>
      <c r="H37" s="27"/>
      <c r="I37" s="28"/>
      <c r="J37" s="455"/>
      <c r="K37" s="455"/>
      <c r="L37" s="257"/>
    </row>
    <row r="38" spans="1:12" ht="15" x14ac:dyDescent="0.25">
      <c r="A38" s="462"/>
      <c r="B38" s="465"/>
      <c r="C38" s="23"/>
      <c r="D38" s="23"/>
      <c r="E38" s="24"/>
      <c r="F38" s="24"/>
      <c r="G38" s="26"/>
      <c r="H38" s="27"/>
      <c r="I38" s="28"/>
      <c r="J38" s="455"/>
      <c r="K38" s="455"/>
      <c r="L38" s="257"/>
    </row>
    <row r="39" spans="1:12" ht="15" x14ac:dyDescent="0.25">
      <c r="A39" s="462"/>
      <c r="B39" s="465"/>
      <c r="C39" s="23"/>
      <c r="D39" s="23"/>
      <c r="E39" s="24"/>
      <c r="F39" s="24"/>
      <c r="G39" s="26"/>
      <c r="H39" s="27"/>
      <c r="I39" s="28"/>
      <c r="J39" s="455"/>
      <c r="K39" s="455"/>
      <c r="L39" s="257"/>
    </row>
    <row r="40" spans="1:12" ht="15" x14ac:dyDescent="0.25">
      <c r="A40" s="463"/>
      <c r="B40" s="466"/>
      <c r="C40" s="29"/>
      <c r="D40" s="29"/>
      <c r="E40" s="30"/>
      <c r="F40" s="30"/>
      <c r="G40" s="31"/>
      <c r="H40" s="32"/>
      <c r="I40" s="33"/>
      <c r="J40" s="456"/>
      <c r="K40" s="456"/>
      <c r="L40" s="257"/>
    </row>
    <row r="41" spans="1:12" ht="15" x14ac:dyDescent="0.25">
      <c r="A41" s="252"/>
      <c r="B41" s="465">
        <f>Eelarve!E42</f>
        <v>0</v>
      </c>
      <c r="C41" s="465">
        <f>Eelarve!F42</f>
        <v>0</v>
      </c>
      <c r="D41" s="465">
        <f>Eelarve!G42</f>
        <v>0</v>
      </c>
      <c r="E41" s="469"/>
      <c r="F41" s="470"/>
      <c r="G41" s="470"/>
      <c r="H41" s="470"/>
      <c r="I41" s="471"/>
      <c r="J41" s="478">
        <f>B41-C43-D43</f>
        <v>0</v>
      </c>
      <c r="K41" s="457">
        <f>IFERROR(C43/C41,0)</f>
        <v>0</v>
      </c>
      <c r="L41" s="257"/>
    </row>
    <row r="42" spans="1:12" x14ac:dyDescent="0.2">
      <c r="A42" s="460" t="str">
        <f>Eelarve!A42</f>
        <v xml:space="preserve">3.4. </v>
      </c>
      <c r="B42" s="468"/>
      <c r="C42" s="468"/>
      <c r="D42" s="468"/>
      <c r="E42" s="472"/>
      <c r="F42" s="473"/>
      <c r="G42" s="473"/>
      <c r="H42" s="473"/>
      <c r="I42" s="474"/>
      <c r="J42" s="479"/>
      <c r="K42" s="458"/>
      <c r="L42" s="257"/>
    </row>
    <row r="43" spans="1:12" ht="14.25" x14ac:dyDescent="0.2">
      <c r="A43" s="460"/>
      <c r="B43" s="464"/>
      <c r="C43" s="254">
        <f>SUM(C44:C51)</f>
        <v>0</v>
      </c>
      <c r="D43" s="254">
        <f>SUM(D44:D51)</f>
        <v>0</v>
      </c>
      <c r="E43" s="475"/>
      <c r="F43" s="476"/>
      <c r="G43" s="476"/>
      <c r="H43" s="476"/>
      <c r="I43" s="477"/>
      <c r="J43" s="480"/>
      <c r="K43" s="459"/>
      <c r="L43" s="257"/>
    </row>
    <row r="44" spans="1:12" ht="15" x14ac:dyDescent="0.25">
      <c r="A44" s="461"/>
      <c r="B44" s="465"/>
      <c r="C44" s="23"/>
      <c r="D44" s="23"/>
      <c r="E44" s="24"/>
      <c r="F44" s="25"/>
      <c r="G44" s="26"/>
      <c r="H44" s="27"/>
      <c r="I44" s="28"/>
      <c r="J44" s="454"/>
      <c r="K44" s="454"/>
      <c r="L44" s="257"/>
    </row>
    <row r="45" spans="1:12" ht="15" x14ac:dyDescent="0.25">
      <c r="A45" s="461"/>
      <c r="B45" s="465"/>
      <c r="C45" s="23"/>
      <c r="D45" s="23"/>
      <c r="E45" s="24"/>
      <c r="F45" s="25"/>
      <c r="G45" s="26"/>
      <c r="H45" s="27"/>
      <c r="I45" s="28"/>
      <c r="J45" s="455"/>
      <c r="K45" s="455"/>
      <c r="L45" s="257"/>
    </row>
    <row r="46" spans="1:12" ht="15" x14ac:dyDescent="0.25">
      <c r="A46" s="462"/>
      <c r="B46" s="465"/>
      <c r="C46" s="23"/>
      <c r="D46" s="23"/>
      <c r="E46" s="24"/>
      <c r="F46" s="24"/>
      <c r="G46" s="26"/>
      <c r="H46" s="27"/>
      <c r="I46" s="28"/>
      <c r="J46" s="455"/>
      <c r="K46" s="455"/>
      <c r="L46" s="257"/>
    </row>
    <row r="47" spans="1:12" ht="15" x14ac:dyDescent="0.25">
      <c r="A47" s="462"/>
      <c r="B47" s="465"/>
      <c r="C47" s="23"/>
      <c r="D47" s="23"/>
      <c r="E47" s="24"/>
      <c r="F47" s="24"/>
      <c r="G47" s="26"/>
      <c r="H47" s="27"/>
      <c r="I47" s="28"/>
      <c r="J47" s="455"/>
      <c r="K47" s="455"/>
      <c r="L47" s="257"/>
    </row>
    <row r="48" spans="1:12" ht="15" x14ac:dyDescent="0.25">
      <c r="A48" s="462"/>
      <c r="B48" s="465"/>
      <c r="C48" s="23"/>
      <c r="D48" s="23"/>
      <c r="E48" s="24"/>
      <c r="F48" s="24"/>
      <c r="G48" s="26"/>
      <c r="H48" s="27"/>
      <c r="I48" s="28"/>
      <c r="J48" s="455"/>
      <c r="K48" s="455"/>
      <c r="L48" s="257"/>
    </row>
    <row r="49" spans="1:12" ht="15" x14ac:dyDescent="0.25">
      <c r="A49" s="462"/>
      <c r="B49" s="465"/>
      <c r="C49" s="23"/>
      <c r="D49" s="23"/>
      <c r="E49" s="24"/>
      <c r="F49" s="24"/>
      <c r="G49" s="26"/>
      <c r="H49" s="27"/>
      <c r="I49" s="28"/>
      <c r="J49" s="455"/>
      <c r="K49" s="455"/>
      <c r="L49" s="257"/>
    </row>
    <row r="50" spans="1:12" ht="15" x14ac:dyDescent="0.25">
      <c r="A50" s="462"/>
      <c r="B50" s="465"/>
      <c r="C50" s="23"/>
      <c r="D50" s="23"/>
      <c r="E50" s="24"/>
      <c r="F50" s="24"/>
      <c r="G50" s="26"/>
      <c r="H50" s="27"/>
      <c r="I50" s="28"/>
      <c r="J50" s="455"/>
      <c r="K50" s="455"/>
      <c r="L50" s="257"/>
    </row>
    <row r="51" spans="1:12" ht="15" x14ac:dyDescent="0.25">
      <c r="A51" s="463"/>
      <c r="B51" s="466"/>
      <c r="C51" s="29"/>
      <c r="D51" s="29"/>
      <c r="E51" s="30"/>
      <c r="F51" s="30"/>
      <c r="G51" s="31"/>
      <c r="H51" s="32"/>
      <c r="I51" s="33"/>
      <c r="J51" s="456"/>
      <c r="K51" s="456"/>
      <c r="L51" s="257"/>
    </row>
    <row r="52" spans="1:12" ht="15" x14ac:dyDescent="0.25">
      <c r="A52" s="252"/>
      <c r="B52" s="465">
        <f>Eelarve!E43</f>
        <v>0</v>
      </c>
      <c r="C52" s="465">
        <f>Eelarve!F43</f>
        <v>0</v>
      </c>
      <c r="D52" s="465">
        <f>Eelarve!G43</f>
        <v>0</v>
      </c>
      <c r="E52" s="469"/>
      <c r="F52" s="470"/>
      <c r="G52" s="470"/>
      <c r="H52" s="470"/>
      <c r="I52" s="471"/>
      <c r="J52" s="478">
        <f>B52-C54-D54</f>
        <v>0</v>
      </c>
      <c r="K52" s="457">
        <f>IFERROR(C54/C52,0)</f>
        <v>0</v>
      </c>
      <c r="L52" s="257"/>
    </row>
    <row r="53" spans="1:12" x14ac:dyDescent="0.2">
      <c r="A53" s="460" t="str">
        <f>Eelarve!A43</f>
        <v xml:space="preserve">3.5. </v>
      </c>
      <c r="B53" s="468"/>
      <c r="C53" s="468"/>
      <c r="D53" s="468"/>
      <c r="E53" s="472"/>
      <c r="F53" s="473"/>
      <c r="G53" s="473"/>
      <c r="H53" s="473"/>
      <c r="I53" s="474"/>
      <c r="J53" s="479"/>
      <c r="K53" s="458"/>
      <c r="L53" s="257"/>
    </row>
    <row r="54" spans="1:12" ht="14.25" x14ac:dyDescent="0.2">
      <c r="A54" s="460"/>
      <c r="B54" s="464"/>
      <c r="C54" s="254">
        <f>SUM(C55:C62)</f>
        <v>0</v>
      </c>
      <c r="D54" s="254">
        <f>SUM(D55:D62)</f>
        <v>0</v>
      </c>
      <c r="E54" s="475"/>
      <c r="F54" s="476"/>
      <c r="G54" s="476"/>
      <c r="H54" s="476"/>
      <c r="I54" s="477"/>
      <c r="J54" s="480"/>
      <c r="K54" s="459"/>
      <c r="L54" s="257"/>
    </row>
    <row r="55" spans="1:12" ht="15" x14ac:dyDescent="0.25">
      <c r="A55" s="461"/>
      <c r="B55" s="465"/>
      <c r="C55" s="23"/>
      <c r="D55" s="23"/>
      <c r="E55" s="24"/>
      <c r="F55" s="25"/>
      <c r="G55" s="26"/>
      <c r="H55" s="27"/>
      <c r="I55" s="28"/>
      <c r="J55" s="454"/>
      <c r="K55" s="454"/>
      <c r="L55" s="257"/>
    </row>
    <row r="56" spans="1:12" ht="15" x14ac:dyDescent="0.25">
      <c r="A56" s="461"/>
      <c r="B56" s="465"/>
      <c r="C56" s="23"/>
      <c r="D56" s="23"/>
      <c r="E56" s="24"/>
      <c r="F56" s="25"/>
      <c r="G56" s="26"/>
      <c r="H56" s="27"/>
      <c r="I56" s="28"/>
      <c r="J56" s="455"/>
      <c r="K56" s="455"/>
      <c r="L56" s="257"/>
    </row>
    <row r="57" spans="1:12" ht="15" x14ac:dyDescent="0.25">
      <c r="A57" s="462"/>
      <c r="B57" s="465"/>
      <c r="C57" s="23"/>
      <c r="D57" s="23"/>
      <c r="E57" s="24"/>
      <c r="F57" s="24"/>
      <c r="G57" s="26"/>
      <c r="H57" s="27"/>
      <c r="I57" s="28"/>
      <c r="J57" s="455"/>
      <c r="K57" s="455"/>
      <c r="L57" s="257"/>
    </row>
    <row r="58" spans="1:12" ht="15" x14ac:dyDescent="0.25">
      <c r="A58" s="462"/>
      <c r="B58" s="465"/>
      <c r="C58" s="23"/>
      <c r="D58" s="23"/>
      <c r="E58" s="24"/>
      <c r="F58" s="24"/>
      <c r="G58" s="26"/>
      <c r="H58" s="27"/>
      <c r="I58" s="28"/>
      <c r="J58" s="455"/>
      <c r="K58" s="455"/>
      <c r="L58" s="257"/>
    </row>
    <row r="59" spans="1:12" ht="15" x14ac:dyDescent="0.25">
      <c r="A59" s="462"/>
      <c r="B59" s="465"/>
      <c r="C59" s="23"/>
      <c r="D59" s="23"/>
      <c r="E59" s="24"/>
      <c r="F59" s="24"/>
      <c r="G59" s="26"/>
      <c r="H59" s="27"/>
      <c r="I59" s="28"/>
      <c r="J59" s="455"/>
      <c r="K59" s="455"/>
      <c r="L59" s="257"/>
    </row>
    <row r="60" spans="1:12" ht="15" x14ac:dyDescent="0.25">
      <c r="A60" s="462"/>
      <c r="B60" s="465"/>
      <c r="C60" s="23"/>
      <c r="D60" s="23"/>
      <c r="E60" s="24"/>
      <c r="F60" s="24"/>
      <c r="G60" s="26"/>
      <c r="H60" s="27"/>
      <c r="I60" s="28"/>
      <c r="J60" s="455"/>
      <c r="K60" s="455"/>
      <c r="L60" s="257"/>
    </row>
    <row r="61" spans="1:12" ht="15" x14ac:dyDescent="0.25">
      <c r="A61" s="462"/>
      <c r="B61" s="465"/>
      <c r="C61" s="23"/>
      <c r="D61" s="23"/>
      <c r="E61" s="24"/>
      <c r="F61" s="24"/>
      <c r="G61" s="26"/>
      <c r="H61" s="27"/>
      <c r="I61" s="28"/>
      <c r="J61" s="455"/>
      <c r="K61" s="455"/>
      <c r="L61" s="257"/>
    </row>
    <row r="62" spans="1:12" ht="15" x14ac:dyDescent="0.25">
      <c r="A62" s="463"/>
      <c r="B62" s="466"/>
      <c r="C62" s="29"/>
      <c r="D62" s="29"/>
      <c r="E62" s="30"/>
      <c r="F62" s="30"/>
      <c r="G62" s="31"/>
      <c r="H62" s="32"/>
      <c r="I62" s="33"/>
      <c r="J62" s="456"/>
      <c r="K62" s="456"/>
      <c r="L62" s="257"/>
    </row>
    <row r="63" spans="1:12" ht="15" x14ac:dyDescent="0.25">
      <c r="A63" s="252"/>
      <c r="B63" s="465">
        <f>Eelarve!E44</f>
        <v>0</v>
      </c>
      <c r="C63" s="465">
        <f>Eelarve!F44</f>
        <v>0</v>
      </c>
      <c r="D63" s="465">
        <f>Eelarve!G44</f>
        <v>0</v>
      </c>
      <c r="E63" s="469"/>
      <c r="F63" s="470"/>
      <c r="G63" s="470"/>
      <c r="H63" s="470"/>
      <c r="I63" s="471"/>
      <c r="J63" s="478">
        <f>B63-C65-D65</f>
        <v>0</v>
      </c>
      <c r="K63" s="457">
        <f>IFERROR(C65/C63,0)</f>
        <v>0</v>
      </c>
      <c r="L63" s="257"/>
    </row>
    <row r="64" spans="1:12" x14ac:dyDescent="0.2">
      <c r="A64" s="460" t="str">
        <f>Eelarve!A44</f>
        <v xml:space="preserve">3.6. </v>
      </c>
      <c r="B64" s="468"/>
      <c r="C64" s="468"/>
      <c r="D64" s="468"/>
      <c r="E64" s="472"/>
      <c r="F64" s="473"/>
      <c r="G64" s="473"/>
      <c r="H64" s="473"/>
      <c r="I64" s="474"/>
      <c r="J64" s="479"/>
      <c r="K64" s="458"/>
      <c r="L64" s="257"/>
    </row>
    <row r="65" spans="1:12" ht="14.25" x14ac:dyDescent="0.2">
      <c r="A65" s="460"/>
      <c r="B65" s="464"/>
      <c r="C65" s="254">
        <f>SUM(C66:C73)</f>
        <v>0</v>
      </c>
      <c r="D65" s="254">
        <f>SUM(D66:D73)</f>
        <v>0</v>
      </c>
      <c r="E65" s="475"/>
      <c r="F65" s="476"/>
      <c r="G65" s="476"/>
      <c r="H65" s="476"/>
      <c r="I65" s="477"/>
      <c r="J65" s="480"/>
      <c r="K65" s="459"/>
      <c r="L65" s="257"/>
    </row>
    <row r="66" spans="1:12" ht="15" x14ac:dyDescent="0.25">
      <c r="A66" s="461"/>
      <c r="B66" s="465"/>
      <c r="C66" s="23"/>
      <c r="D66" s="23"/>
      <c r="E66" s="24"/>
      <c r="F66" s="25"/>
      <c r="G66" s="26"/>
      <c r="H66" s="27"/>
      <c r="I66" s="28"/>
      <c r="J66" s="454"/>
      <c r="K66" s="454"/>
      <c r="L66" s="257"/>
    </row>
    <row r="67" spans="1:12" ht="15" x14ac:dyDescent="0.25">
      <c r="A67" s="461"/>
      <c r="B67" s="465"/>
      <c r="C67" s="23"/>
      <c r="D67" s="23"/>
      <c r="E67" s="24"/>
      <c r="F67" s="25"/>
      <c r="G67" s="26"/>
      <c r="H67" s="27"/>
      <c r="I67" s="28"/>
      <c r="J67" s="455"/>
      <c r="K67" s="455"/>
      <c r="L67" s="257"/>
    </row>
    <row r="68" spans="1:12" ht="15" x14ac:dyDescent="0.25">
      <c r="A68" s="462"/>
      <c r="B68" s="465"/>
      <c r="C68" s="23"/>
      <c r="D68" s="23"/>
      <c r="E68" s="24"/>
      <c r="F68" s="24"/>
      <c r="G68" s="26"/>
      <c r="H68" s="27"/>
      <c r="I68" s="28"/>
      <c r="J68" s="455"/>
      <c r="K68" s="455"/>
      <c r="L68" s="257"/>
    </row>
    <row r="69" spans="1:12" ht="15" x14ac:dyDescent="0.25">
      <c r="A69" s="462"/>
      <c r="B69" s="465"/>
      <c r="C69" s="23"/>
      <c r="D69" s="23"/>
      <c r="E69" s="24"/>
      <c r="F69" s="24"/>
      <c r="G69" s="26"/>
      <c r="H69" s="27"/>
      <c r="I69" s="28"/>
      <c r="J69" s="455"/>
      <c r="K69" s="455"/>
      <c r="L69" s="257"/>
    </row>
    <row r="70" spans="1:12" ht="15" x14ac:dyDescent="0.25">
      <c r="A70" s="462"/>
      <c r="B70" s="465"/>
      <c r="C70" s="23"/>
      <c r="D70" s="23"/>
      <c r="E70" s="24"/>
      <c r="F70" s="24"/>
      <c r="G70" s="26"/>
      <c r="H70" s="27"/>
      <c r="I70" s="28"/>
      <c r="J70" s="455"/>
      <c r="K70" s="455"/>
      <c r="L70" s="257"/>
    </row>
    <row r="71" spans="1:12" ht="15" x14ac:dyDescent="0.25">
      <c r="A71" s="462"/>
      <c r="B71" s="465"/>
      <c r="C71" s="23"/>
      <c r="D71" s="23"/>
      <c r="E71" s="24"/>
      <c r="F71" s="24"/>
      <c r="G71" s="26"/>
      <c r="H71" s="27"/>
      <c r="I71" s="28"/>
      <c r="J71" s="455"/>
      <c r="K71" s="455"/>
      <c r="L71" s="257"/>
    </row>
    <row r="72" spans="1:12" ht="15" x14ac:dyDescent="0.25">
      <c r="A72" s="462"/>
      <c r="B72" s="465"/>
      <c r="C72" s="23"/>
      <c r="D72" s="23"/>
      <c r="E72" s="24"/>
      <c r="F72" s="24"/>
      <c r="G72" s="26"/>
      <c r="H72" s="27"/>
      <c r="I72" s="28"/>
      <c r="J72" s="455"/>
      <c r="K72" s="455"/>
      <c r="L72" s="257"/>
    </row>
    <row r="73" spans="1:12" ht="15" x14ac:dyDescent="0.25">
      <c r="A73" s="463"/>
      <c r="B73" s="466"/>
      <c r="C73" s="29"/>
      <c r="D73" s="29"/>
      <c r="E73" s="30"/>
      <c r="F73" s="30"/>
      <c r="G73" s="31"/>
      <c r="H73" s="32"/>
      <c r="I73" s="33"/>
      <c r="J73" s="456"/>
      <c r="K73" s="456"/>
      <c r="L73" s="257"/>
    </row>
    <row r="74" spans="1:12" ht="15" x14ac:dyDescent="0.25">
      <c r="A74" s="252"/>
      <c r="B74" s="465">
        <f>Eelarve!E45</f>
        <v>0</v>
      </c>
      <c r="C74" s="465">
        <f>Eelarve!F45</f>
        <v>0</v>
      </c>
      <c r="D74" s="465">
        <f>Eelarve!G45</f>
        <v>0</v>
      </c>
      <c r="E74" s="469"/>
      <c r="F74" s="470"/>
      <c r="G74" s="470"/>
      <c r="H74" s="470"/>
      <c r="I74" s="471"/>
      <c r="J74" s="478">
        <f>B74-C76-D76</f>
        <v>0</v>
      </c>
      <c r="K74" s="457">
        <f>IFERROR(C76/C74,0)</f>
        <v>0</v>
      </c>
      <c r="L74" s="257"/>
    </row>
    <row r="75" spans="1:12" x14ac:dyDescent="0.2">
      <c r="A75" s="460" t="str">
        <f>Eelarve!A45</f>
        <v xml:space="preserve">3.7. </v>
      </c>
      <c r="B75" s="468"/>
      <c r="C75" s="468"/>
      <c r="D75" s="468"/>
      <c r="E75" s="472"/>
      <c r="F75" s="473"/>
      <c r="G75" s="473"/>
      <c r="H75" s="473"/>
      <c r="I75" s="474"/>
      <c r="J75" s="479"/>
      <c r="K75" s="458"/>
      <c r="L75" s="257"/>
    </row>
    <row r="76" spans="1:12" ht="14.25" x14ac:dyDescent="0.2">
      <c r="A76" s="460"/>
      <c r="B76" s="464"/>
      <c r="C76" s="254">
        <f>SUM(C77:C84)</f>
        <v>0</v>
      </c>
      <c r="D76" s="254">
        <f>SUM(D77:D84)</f>
        <v>0</v>
      </c>
      <c r="E76" s="475"/>
      <c r="F76" s="476"/>
      <c r="G76" s="476"/>
      <c r="H76" s="476"/>
      <c r="I76" s="477"/>
      <c r="J76" s="480"/>
      <c r="K76" s="459"/>
      <c r="L76" s="257"/>
    </row>
    <row r="77" spans="1:12" ht="15" x14ac:dyDescent="0.25">
      <c r="A77" s="461"/>
      <c r="B77" s="465"/>
      <c r="C77" s="23"/>
      <c r="D77" s="23"/>
      <c r="E77" s="24"/>
      <c r="F77" s="25"/>
      <c r="G77" s="26"/>
      <c r="H77" s="27"/>
      <c r="I77" s="28"/>
      <c r="J77" s="454"/>
      <c r="K77" s="454"/>
      <c r="L77" s="257"/>
    </row>
    <row r="78" spans="1:12" ht="15" x14ac:dyDescent="0.25">
      <c r="A78" s="461"/>
      <c r="B78" s="465"/>
      <c r="C78" s="23"/>
      <c r="D78" s="23"/>
      <c r="E78" s="24"/>
      <c r="F78" s="25"/>
      <c r="G78" s="26"/>
      <c r="H78" s="27"/>
      <c r="I78" s="28"/>
      <c r="J78" s="455"/>
      <c r="K78" s="455"/>
      <c r="L78" s="257"/>
    </row>
    <row r="79" spans="1:12" ht="15" x14ac:dyDescent="0.25">
      <c r="A79" s="462"/>
      <c r="B79" s="465"/>
      <c r="C79" s="23"/>
      <c r="D79" s="23"/>
      <c r="E79" s="24"/>
      <c r="F79" s="24"/>
      <c r="G79" s="26"/>
      <c r="H79" s="27"/>
      <c r="I79" s="28"/>
      <c r="J79" s="455"/>
      <c r="K79" s="455"/>
      <c r="L79" s="257"/>
    </row>
    <row r="80" spans="1:12" ht="15" x14ac:dyDescent="0.25">
      <c r="A80" s="462"/>
      <c r="B80" s="465"/>
      <c r="C80" s="23"/>
      <c r="D80" s="23"/>
      <c r="E80" s="24"/>
      <c r="F80" s="24"/>
      <c r="G80" s="26"/>
      <c r="H80" s="27"/>
      <c r="I80" s="28"/>
      <c r="J80" s="455"/>
      <c r="K80" s="455"/>
      <c r="L80" s="257"/>
    </row>
    <row r="81" spans="1:12" ht="15" x14ac:dyDescent="0.25">
      <c r="A81" s="462"/>
      <c r="B81" s="465"/>
      <c r="C81" s="23"/>
      <c r="D81" s="23"/>
      <c r="E81" s="24"/>
      <c r="F81" s="24"/>
      <c r="G81" s="26"/>
      <c r="H81" s="27"/>
      <c r="I81" s="28"/>
      <c r="J81" s="455"/>
      <c r="K81" s="455"/>
      <c r="L81" s="257"/>
    </row>
    <row r="82" spans="1:12" ht="15" x14ac:dyDescent="0.25">
      <c r="A82" s="462"/>
      <c r="B82" s="465"/>
      <c r="C82" s="23"/>
      <c r="D82" s="23"/>
      <c r="E82" s="24"/>
      <c r="F82" s="24"/>
      <c r="G82" s="26"/>
      <c r="H82" s="27"/>
      <c r="I82" s="28"/>
      <c r="J82" s="455"/>
      <c r="K82" s="455"/>
      <c r="L82" s="257"/>
    </row>
    <row r="83" spans="1:12" ht="15" x14ac:dyDescent="0.25">
      <c r="A83" s="462"/>
      <c r="B83" s="465"/>
      <c r="C83" s="23"/>
      <c r="D83" s="23"/>
      <c r="E83" s="24"/>
      <c r="F83" s="24"/>
      <c r="G83" s="26"/>
      <c r="H83" s="27"/>
      <c r="I83" s="28"/>
      <c r="J83" s="455"/>
      <c r="K83" s="455"/>
      <c r="L83" s="257"/>
    </row>
    <row r="84" spans="1:12" ht="15" x14ac:dyDescent="0.25">
      <c r="A84" s="463"/>
      <c r="B84" s="466"/>
      <c r="C84" s="29"/>
      <c r="D84" s="29"/>
      <c r="E84" s="30"/>
      <c r="F84" s="30"/>
      <c r="G84" s="31"/>
      <c r="H84" s="32"/>
      <c r="I84" s="33"/>
      <c r="J84" s="456"/>
      <c r="K84" s="456"/>
      <c r="L84" s="257"/>
    </row>
    <row r="85" spans="1:12" ht="15" x14ac:dyDescent="0.25">
      <c r="A85" s="252"/>
      <c r="B85" s="465">
        <f>Eelarve!E46</f>
        <v>0</v>
      </c>
      <c r="C85" s="465">
        <f>Eelarve!F46</f>
        <v>0</v>
      </c>
      <c r="D85" s="465">
        <f>Eelarve!G46</f>
        <v>0</v>
      </c>
      <c r="E85" s="469"/>
      <c r="F85" s="470"/>
      <c r="G85" s="470"/>
      <c r="H85" s="470"/>
      <c r="I85" s="471"/>
      <c r="J85" s="478">
        <f>B85-C87-D87</f>
        <v>0</v>
      </c>
      <c r="K85" s="457">
        <f>IFERROR(C87/C85,0)</f>
        <v>0</v>
      </c>
      <c r="L85" s="257"/>
    </row>
    <row r="86" spans="1:12" x14ac:dyDescent="0.2">
      <c r="A86" s="460" t="str">
        <f>Eelarve!A46</f>
        <v xml:space="preserve">3.8. </v>
      </c>
      <c r="B86" s="468"/>
      <c r="C86" s="468"/>
      <c r="D86" s="468"/>
      <c r="E86" s="472"/>
      <c r="F86" s="473"/>
      <c r="G86" s="473"/>
      <c r="H86" s="473"/>
      <c r="I86" s="474"/>
      <c r="J86" s="479"/>
      <c r="K86" s="458"/>
      <c r="L86" s="257"/>
    </row>
    <row r="87" spans="1:12" ht="14.25" x14ac:dyDescent="0.2">
      <c r="A87" s="460"/>
      <c r="B87" s="464"/>
      <c r="C87" s="254">
        <f>SUM(C88:C95)</f>
        <v>0</v>
      </c>
      <c r="D87" s="254">
        <f>SUM(D88:D95)</f>
        <v>0</v>
      </c>
      <c r="E87" s="475"/>
      <c r="F87" s="476"/>
      <c r="G87" s="476"/>
      <c r="H87" s="476"/>
      <c r="I87" s="477"/>
      <c r="J87" s="480"/>
      <c r="K87" s="459"/>
      <c r="L87" s="257"/>
    </row>
    <row r="88" spans="1:12" ht="15" x14ac:dyDescent="0.25">
      <c r="A88" s="461"/>
      <c r="B88" s="465"/>
      <c r="C88" s="23"/>
      <c r="D88" s="23"/>
      <c r="E88" s="24"/>
      <c r="F88" s="25"/>
      <c r="G88" s="26"/>
      <c r="H88" s="27"/>
      <c r="I88" s="28"/>
      <c r="J88" s="454"/>
      <c r="K88" s="454"/>
      <c r="L88" s="257"/>
    </row>
    <row r="89" spans="1:12" ht="15" x14ac:dyDescent="0.25">
      <c r="A89" s="461"/>
      <c r="B89" s="465"/>
      <c r="C89" s="23"/>
      <c r="D89" s="23"/>
      <c r="E89" s="24"/>
      <c r="F89" s="25"/>
      <c r="G89" s="26"/>
      <c r="H89" s="27"/>
      <c r="I89" s="28"/>
      <c r="J89" s="455"/>
      <c r="K89" s="455"/>
      <c r="L89" s="257"/>
    </row>
    <row r="90" spans="1:12" ht="15" x14ac:dyDescent="0.25">
      <c r="A90" s="462"/>
      <c r="B90" s="465"/>
      <c r="C90" s="23"/>
      <c r="D90" s="23"/>
      <c r="E90" s="24"/>
      <c r="F90" s="24"/>
      <c r="G90" s="26"/>
      <c r="H90" s="27"/>
      <c r="I90" s="28"/>
      <c r="J90" s="455"/>
      <c r="K90" s="455"/>
      <c r="L90" s="257"/>
    </row>
    <row r="91" spans="1:12" ht="15" x14ac:dyDescent="0.25">
      <c r="A91" s="462"/>
      <c r="B91" s="465"/>
      <c r="C91" s="23"/>
      <c r="D91" s="23"/>
      <c r="E91" s="24"/>
      <c r="F91" s="24"/>
      <c r="G91" s="26"/>
      <c r="H91" s="27"/>
      <c r="I91" s="28"/>
      <c r="J91" s="455"/>
      <c r="K91" s="455"/>
      <c r="L91" s="257"/>
    </row>
    <row r="92" spans="1:12" ht="15" x14ac:dyDescent="0.25">
      <c r="A92" s="462"/>
      <c r="B92" s="465"/>
      <c r="C92" s="23"/>
      <c r="D92" s="23"/>
      <c r="E92" s="24"/>
      <c r="F92" s="24"/>
      <c r="G92" s="26"/>
      <c r="H92" s="27"/>
      <c r="I92" s="28"/>
      <c r="J92" s="455"/>
      <c r="K92" s="455"/>
      <c r="L92" s="257"/>
    </row>
    <row r="93" spans="1:12" ht="15" x14ac:dyDescent="0.25">
      <c r="A93" s="462"/>
      <c r="B93" s="465"/>
      <c r="C93" s="23"/>
      <c r="D93" s="23"/>
      <c r="E93" s="24"/>
      <c r="F93" s="24"/>
      <c r="G93" s="26"/>
      <c r="H93" s="27"/>
      <c r="I93" s="28"/>
      <c r="J93" s="455"/>
      <c r="K93" s="455"/>
      <c r="L93" s="257"/>
    </row>
    <row r="94" spans="1:12" ht="15" x14ac:dyDescent="0.25">
      <c r="A94" s="462"/>
      <c r="B94" s="465"/>
      <c r="C94" s="23"/>
      <c r="D94" s="23"/>
      <c r="E94" s="24"/>
      <c r="F94" s="24"/>
      <c r="G94" s="26"/>
      <c r="H94" s="27"/>
      <c r="I94" s="28"/>
      <c r="J94" s="455"/>
      <c r="K94" s="455"/>
      <c r="L94" s="257"/>
    </row>
    <row r="95" spans="1:12" ht="15" x14ac:dyDescent="0.25">
      <c r="A95" s="463"/>
      <c r="B95" s="466"/>
      <c r="C95" s="29"/>
      <c r="D95" s="29"/>
      <c r="E95" s="30"/>
      <c r="F95" s="30"/>
      <c r="G95" s="31"/>
      <c r="H95" s="32"/>
      <c r="I95" s="33"/>
      <c r="J95" s="456"/>
      <c r="K95" s="456"/>
      <c r="L95" s="257"/>
    </row>
    <row r="96" spans="1:12" ht="15" x14ac:dyDescent="0.25">
      <c r="A96" s="252"/>
      <c r="B96" s="465">
        <f>Eelarve!E47</f>
        <v>0</v>
      </c>
      <c r="C96" s="465">
        <f>Eelarve!F47</f>
        <v>0</v>
      </c>
      <c r="D96" s="465">
        <f>Eelarve!G47</f>
        <v>0</v>
      </c>
      <c r="E96" s="469"/>
      <c r="F96" s="470"/>
      <c r="G96" s="470"/>
      <c r="H96" s="470"/>
      <c r="I96" s="471"/>
      <c r="J96" s="478">
        <f>B96-C98-D98</f>
        <v>0</v>
      </c>
      <c r="K96" s="457">
        <f>IFERROR(C98/C96,0)</f>
        <v>0</v>
      </c>
      <c r="L96" s="257"/>
    </row>
    <row r="97" spans="1:12" x14ac:dyDescent="0.2">
      <c r="A97" s="460" t="str">
        <f>Eelarve!A47</f>
        <v xml:space="preserve">3.9. </v>
      </c>
      <c r="B97" s="468"/>
      <c r="C97" s="468"/>
      <c r="D97" s="468"/>
      <c r="E97" s="472"/>
      <c r="F97" s="473"/>
      <c r="G97" s="473"/>
      <c r="H97" s="473"/>
      <c r="I97" s="474"/>
      <c r="J97" s="479"/>
      <c r="K97" s="458"/>
      <c r="L97" s="257"/>
    </row>
    <row r="98" spans="1:12" ht="14.25" x14ac:dyDescent="0.2">
      <c r="A98" s="460"/>
      <c r="B98" s="464"/>
      <c r="C98" s="254">
        <f>SUM(C99:C106)</f>
        <v>0</v>
      </c>
      <c r="D98" s="254">
        <f>SUM(D99:D106)</f>
        <v>0</v>
      </c>
      <c r="E98" s="475"/>
      <c r="F98" s="476"/>
      <c r="G98" s="476"/>
      <c r="H98" s="476"/>
      <c r="I98" s="477"/>
      <c r="J98" s="480"/>
      <c r="K98" s="459"/>
      <c r="L98" s="257"/>
    </row>
    <row r="99" spans="1:12" ht="15" x14ac:dyDescent="0.25">
      <c r="A99" s="461"/>
      <c r="B99" s="465"/>
      <c r="C99" s="23"/>
      <c r="D99" s="23"/>
      <c r="E99" s="24"/>
      <c r="F99" s="25"/>
      <c r="G99" s="26"/>
      <c r="H99" s="27"/>
      <c r="I99" s="28"/>
      <c r="J99" s="454"/>
      <c r="K99" s="454"/>
      <c r="L99" s="257"/>
    </row>
    <row r="100" spans="1:12" ht="15" x14ac:dyDescent="0.25">
      <c r="A100" s="461"/>
      <c r="B100" s="465"/>
      <c r="C100" s="23"/>
      <c r="D100" s="23"/>
      <c r="E100" s="24"/>
      <c r="F100" s="25"/>
      <c r="G100" s="26"/>
      <c r="H100" s="27"/>
      <c r="I100" s="28"/>
      <c r="J100" s="455"/>
      <c r="K100" s="455"/>
      <c r="L100" s="257"/>
    </row>
    <row r="101" spans="1:12" ht="15" x14ac:dyDescent="0.25">
      <c r="A101" s="462"/>
      <c r="B101" s="465"/>
      <c r="C101" s="23"/>
      <c r="D101" s="23"/>
      <c r="E101" s="24"/>
      <c r="F101" s="24"/>
      <c r="G101" s="26"/>
      <c r="H101" s="27"/>
      <c r="I101" s="28"/>
      <c r="J101" s="455"/>
      <c r="K101" s="455"/>
      <c r="L101" s="257"/>
    </row>
    <row r="102" spans="1:12" ht="15" x14ac:dyDescent="0.25">
      <c r="A102" s="462"/>
      <c r="B102" s="465"/>
      <c r="C102" s="23"/>
      <c r="D102" s="23"/>
      <c r="E102" s="24"/>
      <c r="F102" s="24"/>
      <c r="G102" s="26"/>
      <c r="H102" s="27"/>
      <c r="I102" s="28"/>
      <c r="J102" s="455"/>
      <c r="K102" s="455"/>
      <c r="L102" s="257"/>
    </row>
    <row r="103" spans="1:12" ht="15" x14ac:dyDescent="0.25">
      <c r="A103" s="462"/>
      <c r="B103" s="465"/>
      <c r="C103" s="23"/>
      <c r="D103" s="23"/>
      <c r="E103" s="24"/>
      <c r="F103" s="24"/>
      <c r="G103" s="26"/>
      <c r="H103" s="27"/>
      <c r="I103" s="28"/>
      <c r="J103" s="455"/>
      <c r="K103" s="455"/>
      <c r="L103" s="257"/>
    </row>
    <row r="104" spans="1:12" ht="15" x14ac:dyDescent="0.25">
      <c r="A104" s="462"/>
      <c r="B104" s="465"/>
      <c r="C104" s="23"/>
      <c r="D104" s="23"/>
      <c r="E104" s="24"/>
      <c r="F104" s="24"/>
      <c r="G104" s="26"/>
      <c r="H104" s="27"/>
      <c r="I104" s="28"/>
      <c r="J104" s="455"/>
      <c r="K104" s="455"/>
      <c r="L104" s="257"/>
    </row>
    <row r="105" spans="1:12" ht="15" x14ac:dyDescent="0.25">
      <c r="A105" s="462"/>
      <c r="B105" s="465"/>
      <c r="C105" s="23"/>
      <c r="D105" s="23"/>
      <c r="E105" s="24"/>
      <c r="F105" s="24"/>
      <c r="G105" s="26"/>
      <c r="H105" s="27"/>
      <c r="I105" s="28"/>
      <c r="J105" s="455"/>
      <c r="K105" s="455"/>
      <c r="L105" s="257"/>
    </row>
    <row r="106" spans="1:12" ht="15" x14ac:dyDescent="0.25">
      <c r="A106" s="463"/>
      <c r="B106" s="466"/>
      <c r="C106" s="29"/>
      <c r="D106" s="29"/>
      <c r="E106" s="30"/>
      <c r="F106" s="30"/>
      <c r="G106" s="31"/>
      <c r="H106" s="32"/>
      <c r="I106" s="33"/>
      <c r="J106" s="456"/>
      <c r="K106" s="456"/>
      <c r="L106" s="257"/>
    </row>
    <row r="107" spans="1:12" ht="15" x14ac:dyDescent="0.25">
      <c r="A107" s="252"/>
      <c r="B107" s="465">
        <f>Eelarve!E48</f>
        <v>0</v>
      </c>
      <c r="C107" s="465">
        <f>Eelarve!F48</f>
        <v>0</v>
      </c>
      <c r="D107" s="465">
        <f>Eelarve!G48</f>
        <v>0</v>
      </c>
      <c r="E107" s="469"/>
      <c r="F107" s="470"/>
      <c r="G107" s="470"/>
      <c r="H107" s="470"/>
      <c r="I107" s="471"/>
      <c r="J107" s="478">
        <f>B107-C109-D109</f>
        <v>0</v>
      </c>
      <c r="K107" s="457">
        <f>IFERROR(C109/C107,0)</f>
        <v>0</v>
      </c>
      <c r="L107" s="257"/>
    </row>
    <row r="108" spans="1:12" x14ac:dyDescent="0.2">
      <c r="A108" s="460" t="str">
        <f>Eelarve!A48</f>
        <v>3.10.</v>
      </c>
      <c r="B108" s="468"/>
      <c r="C108" s="468"/>
      <c r="D108" s="468"/>
      <c r="E108" s="472"/>
      <c r="F108" s="473"/>
      <c r="G108" s="473"/>
      <c r="H108" s="473"/>
      <c r="I108" s="474"/>
      <c r="J108" s="479"/>
      <c r="K108" s="458"/>
      <c r="L108" s="257"/>
    </row>
    <row r="109" spans="1:12" ht="14.25" x14ac:dyDescent="0.2">
      <c r="A109" s="460"/>
      <c r="B109" s="464"/>
      <c r="C109" s="254">
        <f>SUM(C110:C117)</f>
        <v>0</v>
      </c>
      <c r="D109" s="254">
        <f>SUM(D110:D117)</f>
        <v>0</v>
      </c>
      <c r="E109" s="475"/>
      <c r="F109" s="476"/>
      <c r="G109" s="476"/>
      <c r="H109" s="476"/>
      <c r="I109" s="477"/>
      <c r="J109" s="480"/>
      <c r="K109" s="459"/>
      <c r="L109" s="257"/>
    </row>
    <row r="110" spans="1:12" ht="15" x14ac:dyDescent="0.25">
      <c r="A110" s="461"/>
      <c r="B110" s="465"/>
      <c r="C110" s="23"/>
      <c r="D110" s="23"/>
      <c r="E110" s="24"/>
      <c r="F110" s="25"/>
      <c r="G110" s="26"/>
      <c r="H110" s="27"/>
      <c r="I110" s="28"/>
      <c r="J110" s="454"/>
      <c r="K110" s="454"/>
      <c r="L110" s="257"/>
    </row>
    <row r="111" spans="1:12" ht="15" x14ac:dyDescent="0.25">
      <c r="A111" s="461"/>
      <c r="B111" s="465"/>
      <c r="C111" s="23"/>
      <c r="D111" s="23"/>
      <c r="E111" s="24"/>
      <c r="F111" s="25"/>
      <c r="G111" s="26"/>
      <c r="H111" s="27"/>
      <c r="I111" s="28"/>
      <c r="J111" s="455"/>
      <c r="K111" s="455"/>
      <c r="L111" s="257"/>
    </row>
    <row r="112" spans="1:12" ht="15" x14ac:dyDescent="0.25">
      <c r="A112" s="462"/>
      <c r="B112" s="465"/>
      <c r="C112" s="23"/>
      <c r="D112" s="23"/>
      <c r="E112" s="24"/>
      <c r="F112" s="24"/>
      <c r="G112" s="26"/>
      <c r="H112" s="27"/>
      <c r="I112" s="28"/>
      <c r="J112" s="455"/>
      <c r="K112" s="455"/>
      <c r="L112" s="257"/>
    </row>
    <row r="113" spans="1:12" ht="15" x14ac:dyDescent="0.25">
      <c r="A113" s="462"/>
      <c r="B113" s="465"/>
      <c r="C113" s="23"/>
      <c r="D113" s="23"/>
      <c r="E113" s="24"/>
      <c r="F113" s="24"/>
      <c r="G113" s="26"/>
      <c r="H113" s="27"/>
      <c r="I113" s="28"/>
      <c r="J113" s="455"/>
      <c r="K113" s="455"/>
      <c r="L113" s="257"/>
    </row>
    <row r="114" spans="1:12" ht="15" x14ac:dyDescent="0.25">
      <c r="A114" s="462"/>
      <c r="B114" s="465"/>
      <c r="C114" s="23"/>
      <c r="D114" s="23"/>
      <c r="E114" s="24"/>
      <c r="F114" s="24"/>
      <c r="G114" s="26"/>
      <c r="H114" s="27"/>
      <c r="I114" s="28"/>
      <c r="J114" s="455"/>
      <c r="K114" s="455"/>
      <c r="L114" s="257"/>
    </row>
    <row r="115" spans="1:12" ht="15" x14ac:dyDescent="0.25">
      <c r="A115" s="462"/>
      <c r="B115" s="465"/>
      <c r="C115" s="23"/>
      <c r="D115" s="23"/>
      <c r="E115" s="24"/>
      <c r="F115" s="24"/>
      <c r="G115" s="26"/>
      <c r="H115" s="27"/>
      <c r="I115" s="28"/>
      <c r="J115" s="455"/>
      <c r="K115" s="455"/>
      <c r="L115" s="257"/>
    </row>
    <row r="116" spans="1:12" ht="15" x14ac:dyDescent="0.25">
      <c r="A116" s="462"/>
      <c r="B116" s="465"/>
      <c r="C116" s="23"/>
      <c r="D116" s="23"/>
      <c r="E116" s="24"/>
      <c r="F116" s="24"/>
      <c r="G116" s="26"/>
      <c r="H116" s="27"/>
      <c r="I116" s="28"/>
      <c r="J116" s="455"/>
      <c r="K116" s="455"/>
      <c r="L116" s="257"/>
    </row>
    <row r="117" spans="1:12" ht="15" x14ac:dyDescent="0.25">
      <c r="A117" s="463"/>
      <c r="B117" s="466"/>
      <c r="C117" s="29"/>
      <c r="D117" s="29"/>
      <c r="E117" s="30"/>
      <c r="F117" s="30"/>
      <c r="G117" s="31"/>
      <c r="H117" s="32"/>
      <c r="I117" s="33"/>
      <c r="J117" s="456"/>
      <c r="K117" s="456"/>
      <c r="L117" s="257"/>
    </row>
    <row r="118" spans="1:12" ht="15" x14ac:dyDescent="0.25">
      <c r="A118" s="252"/>
      <c r="B118" s="465">
        <f>Eelarve!E49</f>
        <v>0</v>
      </c>
      <c r="C118" s="465">
        <f>Eelarve!F49</f>
        <v>0</v>
      </c>
      <c r="D118" s="465">
        <f>Eelarve!G49</f>
        <v>0</v>
      </c>
      <c r="E118" s="469"/>
      <c r="F118" s="470"/>
      <c r="G118" s="470"/>
      <c r="H118" s="470"/>
      <c r="I118" s="471"/>
      <c r="J118" s="478">
        <f>B118-C120-D120</f>
        <v>0</v>
      </c>
      <c r="K118" s="457">
        <f>IFERROR(C120/C118,0)</f>
        <v>0</v>
      </c>
      <c r="L118" s="257"/>
    </row>
    <row r="119" spans="1:12" x14ac:dyDescent="0.2">
      <c r="A119" s="460" t="str">
        <f>Eelarve!A49</f>
        <v xml:space="preserve">3.11. </v>
      </c>
      <c r="B119" s="468"/>
      <c r="C119" s="468"/>
      <c r="D119" s="468"/>
      <c r="E119" s="472"/>
      <c r="F119" s="473"/>
      <c r="G119" s="473"/>
      <c r="H119" s="473"/>
      <c r="I119" s="474"/>
      <c r="J119" s="479"/>
      <c r="K119" s="458"/>
      <c r="L119" s="257"/>
    </row>
    <row r="120" spans="1:12" ht="14.25" x14ac:dyDescent="0.2">
      <c r="A120" s="460"/>
      <c r="B120" s="464"/>
      <c r="C120" s="254">
        <f>SUM(C121:C128)</f>
        <v>0</v>
      </c>
      <c r="D120" s="254">
        <f>SUM(D121:D128)</f>
        <v>0</v>
      </c>
      <c r="E120" s="475"/>
      <c r="F120" s="476"/>
      <c r="G120" s="476"/>
      <c r="H120" s="476"/>
      <c r="I120" s="477"/>
      <c r="J120" s="480"/>
      <c r="K120" s="459"/>
      <c r="L120" s="257"/>
    </row>
    <row r="121" spans="1:12" ht="15" x14ac:dyDescent="0.25">
      <c r="A121" s="461"/>
      <c r="B121" s="465"/>
      <c r="C121" s="23"/>
      <c r="D121" s="23"/>
      <c r="E121" s="24"/>
      <c r="F121" s="25"/>
      <c r="G121" s="26"/>
      <c r="H121" s="27"/>
      <c r="I121" s="28"/>
      <c r="J121" s="454"/>
      <c r="K121" s="454"/>
      <c r="L121" s="257"/>
    </row>
    <row r="122" spans="1:12" ht="15" x14ac:dyDescent="0.25">
      <c r="A122" s="461"/>
      <c r="B122" s="465"/>
      <c r="C122" s="23"/>
      <c r="D122" s="23"/>
      <c r="E122" s="24"/>
      <c r="F122" s="25"/>
      <c r="G122" s="26"/>
      <c r="H122" s="27"/>
      <c r="I122" s="28"/>
      <c r="J122" s="455"/>
      <c r="K122" s="455"/>
      <c r="L122" s="257"/>
    </row>
    <row r="123" spans="1:12" ht="15" x14ac:dyDescent="0.25">
      <c r="A123" s="462"/>
      <c r="B123" s="465"/>
      <c r="C123" s="23"/>
      <c r="D123" s="23"/>
      <c r="E123" s="24"/>
      <c r="F123" s="24"/>
      <c r="G123" s="26"/>
      <c r="H123" s="27"/>
      <c r="I123" s="28"/>
      <c r="J123" s="455"/>
      <c r="K123" s="455"/>
      <c r="L123" s="257"/>
    </row>
    <row r="124" spans="1:12" ht="15" x14ac:dyDescent="0.25">
      <c r="A124" s="462"/>
      <c r="B124" s="465"/>
      <c r="C124" s="23"/>
      <c r="D124" s="23"/>
      <c r="E124" s="24"/>
      <c r="F124" s="24"/>
      <c r="G124" s="26"/>
      <c r="H124" s="27"/>
      <c r="I124" s="28"/>
      <c r="J124" s="455"/>
      <c r="K124" s="455"/>
      <c r="L124" s="257"/>
    </row>
    <row r="125" spans="1:12" ht="15" x14ac:dyDescent="0.25">
      <c r="A125" s="462"/>
      <c r="B125" s="465"/>
      <c r="C125" s="23"/>
      <c r="D125" s="23"/>
      <c r="E125" s="24"/>
      <c r="F125" s="24"/>
      <c r="G125" s="26"/>
      <c r="H125" s="27"/>
      <c r="I125" s="28"/>
      <c r="J125" s="455"/>
      <c r="K125" s="455"/>
      <c r="L125" s="257"/>
    </row>
    <row r="126" spans="1:12" ht="15" x14ac:dyDescent="0.25">
      <c r="A126" s="462"/>
      <c r="B126" s="465"/>
      <c r="C126" s="23"/>
      <c r="D126" s="23"/>
      <c r="E126" s="24"/>
      <c r="F126" s="24"/>
      <c r="G126" s="26"/>
      <c r="H126" s="27"/>
      <c r="I126" s="28"/>
      <c r="J126" s="455"/>
      <c r="K126" s="455"/>
      <c r="L126" s="257"/>
    </row>
    <row r="127" spans="1:12" ht="15" x14ac:dyDescent="0.25">
      <c r="A127" s="462"/>
      <c r="B127" s="465"/>
      <c r="C127" s="23"/>
      <c r="D127" s="23"/>
      <c r="E127" s="24"/>
      <c r="F127" s="24"/>
      <c r="G127" s="26"/>
      <c r="H127" s="27"/>
      <c r="I127" s="28"/>
      <c r="J127" s="455"/>
      <c r="K127" s="455"/>
      <c r="L127" s="257"/>
    </row>
    <row r="128" spans="1:12" ht="15" x14ac:dyDescent="0.25">
      <c r="A128" s="463"/>
      <c r="B128" s="466"/>
      <c r="C128" s="29"/>
      <c r="D128" s="29"/>
      <c r="E128" s="30"/>
      <c r="F128" s="30"/>
      <c r="G128" s="31"/>
      <c r="H128" s="32"/>
      <c r="I128" s="33"/>
      <c r="J128" s="456"/>
      <c r="K128" s="456"/>
      <c r="L128" s="257"/>
    </row>
    <row r="129" spans="1:12" ht="15" x14ac:dyDescent="0.25">
      <c r="A129" s="252"/>
      <c r="B129" s="465">
        <f>Eelarve!E50</f>
        <v>0</v>
      </c>
      <c r="C129" s="465">
        <f>Eelarve!F50</f>
        <v>0</v>
      </c>
      <c r="D129" s="465">
        <f>Eelarve!G50</f>
        <v>0</v>
      </c>
      <c r="E129" s="469"/>
      <c r="F129" s="470"/>
      <c r="G129" s="470"/>
      <c r="H129" s="470"/>
      <c r="I129" s="471"/>
      <c r="J129" s="478">
        <f>B129-C131-D131</f>
        <v>0</v>
      </c>
      <c r="K129" s="457">
        <f>IFERROR(C131/C129,0)</f>
        <v>0</v>
      </c>
      <c r="L129" s="257"/>
    </row>
    <row r="130" spans="1:12" x14ac:dyDescent="0.2">
      <c r="A130" s="460" t="str">
        <f>Eelarve!A50</f>
        <v xml:space="preserve">3.12. </v>
      </c>
      <c r="B130" s="468"/>
      <c r="C130" s="468"/>
      <c r="D130" s="468"/>
      <c r="E130" s="472"/>
      <c r="F130" s="473"/>
      <c r="G130" s="473"/>
      <c r="H130" s="473"/>
      <c r="I130" s="474"/>
      <c r="J130" s="479"/>
      <c r="K130" s="458"/>
      <c r="L130" s="257"/>
    </row>
    <row r="131" spans="1:12" ht="14.25" x14ac:dyDescent="0.2">
      <c r="A131" s="460"/>
      <c r="B131" s="464"/>
      <c r="C131" s="254">
        <f>SUM(C132:C139)</f>
        <v>0</v>
      </c>
      <c r="D131" s="254">
        <f>SUM(D132:D139)</f>
        <v>0</v>
      </c>
      <c r="E131" s="475"/>
      <c r="F131" s="476"/>
      <c r="G131" s="476"/>
      <c r="H131" s="476"/>
      <c r="I131" s="477"/>
      <c r="J131" s="480"/>
      <c r="K131" s="459"/>
      <c r="L131" s="257"/>
    </row>
    <row r="132" spans="1:12" ht="15" x14ac:dyDescent="0.25">
      <c r="A132" s="461"/>
      <c r="B132" s="465"/>
      <c r="C132" s="23"/>
      <c r="D132" s="23"/>
      <c r="E132" s="24"/>
      <c r="F132" s="25"/>
      <c r="G132" s="26"/>
      <c r="H132" s="27"/>
      <c r="I132" s="28"/>
      <c r="J132" s="454"/>
      <c r="K132" s="454"/>
      <c r="L132" s="257"/>
    </row>
    <row r="133" spans="1:12" ht="15" x14ac:dyDescent="0.25">
      <c r="A133" s="461"/>
      <c r="B133" s="465"/>
      <c r="C133" s="23"/>
      <c r="D133" s="23"/>
      <c r="E133" s="24"/>
      <c r="F133" s="25"/>
      <c r="G133" s="26"/>
      <c r="H133" s="27"/>
      <c r="I133" s="28"/>
      <c r="J133" s="455"/>
      <c r="K133" s="455"/>
      <c r="L133" s="257"/>
    </row>
    <row r="134" spans="1:12" ht="15" x14ac:dyDescent="0.25">
      <c r="A134" s="462"/>
      <c r="B134" s="465"/>
      <c r="C134" s="23"/>
      <c r="D134" s="23"/>
      <c r="E134" s="24"/>
      <c r="F134" s="24"/>
      <c r="G134" s="26"/>
      <c r="H134" s="27"/>
      <c r="I134" s="28"/>
      <c r="J134" s="455"/>
      <c r="K134" s="455"/>
      <c r="L134" s="257"/>
    </row>
    <row r="135" spans="1:12" ht="15" x14ac:dyDescent="0.25">
      <c r="A135" s="462"/>
      <c r="B135" s="465"/>
      <c r="C135" s="23"/>
      <c r="D135" s="23"/>
      <c r="E135" s="24"/>
      <c r="F135" s="24"/>
      <c r="G135" s="26"/>
      <c r="H135" s="27"/>
      <c r="I135" s="28"/>
      <c r="J135" s="455"/>
      <c r="K135" s="455"/>
      <c r="L135" s="257"/>
    </row>
    <row r="136" spans="1:12" ht="15" x14ac:dyDescent="0.25">
      <c r="A136" s="462"/>
      <c r="B136" s="465"/>
      <c r="C136" s="23"/>
      <c r="D136" s="23"/>
      <c r="E136" s="24"/>
      <c r="F136" s="24"/>
      <c r="G136" s="26"/>
      <c r="H136" s="27"/>
      <c r="I136" s="28"/>
      <c r="J136" s="455"/>
      <c r="K136" s="455"/>
      <c r="L136" s="257"/>
    </row>
    <row r="137" spans="1:12" ht="15" x14ac:dyDescent="0.25">
      <c r="A137" s="462"/>
      <c r="B137" s="465"/>
      <c r="C137" s="23"/>
      <c r="D137" s="23"/>
      <c r="E137" s="24"/>
      <c r="F137" s="24"/>
      <c r="G137" s="26"/>
      <c r="H137" s="27"/>
      <c r="I137" s="28"/>
      <c r="J137" s="455"/>
      <c r="K137" s="455"/>
      <c r="L137" s="257"/>
    </row>
    <row r="138" spans="1:12" ht="15" x14ac:dyDescent="0.25">
      <c r="A138" s="462"/>
      <c r="B138" s="465"/>
      <c r="C138" s="23"/>
      <c r="D138" s="23"/>
      <c r="E138" s="24"/>
      <c r="F138" s="24"/>
      <c r="G138" s="26"/>
      <c r="H138" s="27"/>
      <c r="I138" s="28"/>
      <c r="J138" s="455"/>
      <c r="K138" s="455"/>
      <c r="L138" s="257"/>
    </row>
    <row r="139" spans="1:12" ht="15" x14ac:dyDescent="0.25">
      <c r="A139" s="463"/>
      <c r="B139" s="466"/>
      <c r="C139" s="29"/>
      <c r="D139" s="29"/>
      <c r="E139" s="30"/>
      <c r="F139" s="30"/>
      <c r="G139" s="31"/>
      <c r="H139" s="32"/>
      <c r="I139" s="33"/>
      <c r="J139" s="456"/>
      <c r="K139" s="456"/>
      <c r="L139" s="257"/>
    </row>
    <row r="140" spans="1:12" ht="15" x14ac:dyDescent="0.25">
      <c r="A140" s="252"/>
      <c r="B140" s="465">
        <f>Eelarve!E51</f>
        <v>0</v>
      </c>
      <c r="C140" s="465">
        <f>Eelarve!F51</f>
        <v>0</v>
      </c>
      <c r="D140" s="465">
        <f>Eelarve!G51</f>
        <v>0</v>
      </c>
      <c r="E140" s="469"/>
      <c r="F140" s="470"/>
      <c r="G140" s="470"/>
      <c r="H140" s="470"/>
      <c r="I140" s="471"/>
      <c r="J140" s="478">
        <f>B140-C142-D142</f>
        <v>0</v>
      </c>
      <c r="K140" s="457">
        <f>IFERROR(C142/C140,0)</f>
        <v>0</v>
      </c>
      <c r="L140" s="257"/>
    </row>
    <row r="141" spans="1:12" x14ac:dyDescent="0.2">
      <c r="A141" s="460" t="str">
        <f>Eelarve!A51</f>
        <v xml:space="preserve">3.13. </v>
      </c>
      <c r="B141" s="468"/>
      <c r="C141" s="468"/>
      <c r="D141" s="468"/>
      <c r="E141" s="472"/>
      <c r="F141" s="473"/>
      <c r="G141" s="473"/>
      <c r="H141" s="473"/>
      <c r="I141" s="474"/>
      <c r="J141" s="479"/>
      <c r="K141" s="458"/>
      <c r="L141" s="257"/>
    </row>
    <row r="142" spans="1:12" ht="14.25" x14ac:dyDescent="0.2">
      <c r="A142" s="460"/>
      <c r="B142" s="464"/>
      <c r="C142" s="254">
        <f>SUM(C143:C150)</f>
        <v>0</v>
      </c>
      <c r="D142" s="254">
        <f>SUM(D143:D150)</f>
        <v>0</v>
      </c>
      <c r="E142" s="475"/>
      <c r="F142" s="476"/>
      <c r="G142" s="476"/>
      <c r="H142" s="476"/>
      <c r="I142" s="477"/>
      <c r="J142" s="480"/>
      <c r="K142" s="459"/>
      <c r="L142" s="257"/>
    </row>
    <row r="143" spans="1:12" ht="15" x14ac:dyDescent="0.25">
      <c r="A143" s="461"/>
      <c r="B143" s="465"/>
      <c r="C143" s="23"/>
      <c r="D143" s="23"/>
      <c r="E143" s="24"/>
      <c r="F143" s="25"/>
      <c r="G143" s="26"/>
      <c r="H143" s="27"/>
      <c r="I143" s="28"/>
      <c r="J143" s="454"/>
      <c r="K143" s="454"/>
      <c r="L143" s="257"/>
    </row>
    <row r="144" spans="1:12" ht="15" x14ac:dyDescent="0.25">
      <c r="A144" s="461"/>
      <c r="B144" s="465"/>
      <c r="C144" s="23"/>
      <c r="D144" s="23"/>
      <c r="E144" s="24"/>
      <c r="F144" s="25"/>
      <c r="G144" s="26"/>
      <c r="H144" s="27"/>
      <c r="I144" s="28"/>
      <c r="J144" s="455"/>
      <c r="K144" s="455"/>
      <c r="L144" s="257"/>
    </row>
    <row r="145" spans="1:12" ht="15" x14ac:dyDescent="0.25">
      <c r="A145" s="462"/>
      <c r="B145" s="465"/>
      <c r="C145" s="23"/>
      <c r="D145" s="23"/>
      <c r="E145" s="24"/>
      <c r="F145" s="24"/>
      <c r="G145" s="26"/>
      <c r="H145" s="27"/>
      <c r="I145" s="28"/>
      <c r="J145" s="455"/>
      <c r="K145" s="455"/>
      <c r="L145" s="257"/>
    </row>
    <row r="146" spans="1:12" ht="15" x14ac:dyDescent="0.25">
      <c r="A146" s="462"/>
      <c r="B146" s="465"/>
      <c r="C146" s="23"/>
      <c r="D146" s="23"/>
      <c r="E146" s="24"/>
      <c r="F146" s="24"/>
      <c r="G146" s="26"/>
      <c r="H146" s="27"/>
      <c r="I146" s="28"/>
      <c r="J146" s="455"/>
      <c r="K146" s="455"/>
      <c r="L146" s="257"/>
    </row>
    <row r="147" spans="1:12" ht="15" x14ac:dyDescent="0.25">
      <c r="A147" s="462"/>
      <c r="B147" s="465"/>
      <c r="C147" s="23"/>
      <c r="D147" s="23"/>
      <c r="E147" s="24"/>
      <c r="F147" s="24"/>
      <c r="G147" s="26"/>
      <c r="H147" s="27"/>
      <c r="I147" s="28"/>
      <c r="J147" s="455"/>
      <c r="K147" s="455"/>
      <c r="L147" s="257"/>
    </row>
    <row r="148" spans="1:12" ht="15" x14ac:dyDescent="0.25">
      <c r="A148" s="462"/>
      <c r="B148" s="465"/>
      <c r="C148" s="23"/>
      <c r="D148" s="23"/>
      <c r="E148" s="24"/>
      <c r="F148" s="24"/>
      <c r="G148" s="26"/>
      <c r="H148" s="27"/>
      <c r="I148" s="28"/>
      <c r="J148" s="455"/>
      <c r="K148" s="455"/>
      <c r="L148" s="257"/>
    </row>
    <row r="149" spans="1:12" ht="15" x14ac:dyDescent="0.25">
      <c r="A149" s="462"/>
      <c r="B149" s="465"/>
      <c r="C149" s="23"/>
      <c r="D149" s="23"/>
      <c r="E149" s="24"/>
      <c r="F149" s="24"/>
      <c r="G149" s="26"/>
      <c r="H149" s="27"/>
      <c r="I149" s="28"/>
      <c r="J149" s="455"/>
      <c r="K149" s="455"/>
      <c r="L149" s="257"/>
    </row>
    <row r="150" spans="1:12" ht="15" x14ac:dyDescent="0.25">
      <c r="A150" s="463"/>
      <c r="B150" s="466"/>
      <c r="C150" s="29"/>
      <c r="D150" s="29"/>
      <c r="E150" s="30"/>
      <c r="F150" s="30"/>
      <c r="G150" s="31"/>
      <c r="H150" s="32"/>
      <c r="I150" s="33"/>
      <c r="J150" s="456"/>
      <c r="K150" s="456"/>
      <c r="L150" s="257"/>
    </row>
    <row r="151" spans="1:12" ht="15" x14ac:dyDescent="0.25">
      <c r="A151" s="252"/>
      <c r="B151" s="465">
        <f>Eelarve!E52</f>
        <v>0</v>
      </c>
      <c r="C151" s="465">
        <f>Eelarve!F52</f>
        <v>0</v>
      </c>
      <c r="D151" s="465">
        <f>Eelarve!G52</f>
        <v>0</v>
      </c>
      <c r="E151" s="469"/>
      <c r="F151" s="470"/>
      <c r="G151" s="470"/>
      <c r="H151" s="470"/>
      <c r="I151" s="471"/>
      <c r="J151" s="478">
        <f>B151-C153-D153</f>
        <v>0</v>
      </c>
      <c r="K151" s="457">
        <f>IFERROR(C153/C151,0)</f>
        <v>0</v>
      </c>
      <c r="L151" s="257"/>
    </row>
    <row r="152" spans="1:12" x14ac:dyDescent="0.2">
      <c r="A152" s="460" t="str">
        <f>Eelarve!A52</f>
        <v xml:space="preserve">3.14. </v>
      </c>
      <c r="B152" s="468"/>
      <c r="C152" s="468"/>
      <c r="D152" s="468"/>
      <c r="E152" s="472"/>
      <c r="F152" s="473"/>
      <c r="G152" s="473"/>
      <c r="H152" s="473"/>
      <c r="I152" s="474"/>
      <c r="J152" s="479"/>
      <c r="K152" s="458"/>
      <c r="L152" s="257"/>
    </row>
    <row r="153" spans="1:12" ht="14.25" x14ac:dyDescent="0.2">
      <c r="A153" s="460"/>
      <c r="B153" s="464"/>
      <c r="C153" s="254">
        <f>SUM(C154:C161)</f>
        <v>0</v>
      </c>
      <c r="D153" s="254">
        <f>SUM(D154:D161)</f>
        <v>0</v>
      </c>
      <c r="E153" s="475"/>
      <c r="F153" s="476"/>
      <c r="G153" s="476"/>
      <c r="H153" s="476"/>
      <c r="I153" s="477"/>
      <c r="J153" s="480"/>
      <c r="K153" s="459"/>
      <c r="L153" s="257"/>
    </row>
    <row r="154" spans="1:12" ht="15" x14ac:dyDescent="0.25">
      <c r="A154" s="461"/>
      <c r="B154" s="465"/>
      <c r="C154" s="23"/>
      <c r="D154" s="23"/>
      <c r="E154" s="24"/>
      <c r="F154" s="25"/>
      <c r="G154" s="26"/>
      <c r="H154" s="27"/>
      <c r="I154" s="28"/>
      <c r="J154" s="454"/>
      <c r="K154" s="454"/>
      <c r="L154" s="257"/>
    </row>
    <row r="155" spans="1:12" ht="15" x14ac:dyDescent="0.25">
      <c r="A155" s="461"/>
      <c r="B155" s="465"/>
      <c r="C155" s="23"/>
      <c r="D155" s="23"/>
      <c r="E155" s="24"/>
      <c r="F155" s="25"/>
      <c r="G155" s="26"/>
      <c r="H155" s="27"/>
      <c r="I155" s="28"/>
      <c r="J155" s="455"/>
      <c r="K155" s="455"/>
      <c r="L155" s="257"/>
    </row>
    <row r="156" spans="1:12" ht="15" x14ac:dyDescent="0.25">
      <c r="A156" s="462"/>
      <c r="B156" s="465"/>
      <c r="C156" s="23"/>
      <c r="D156" s="23"/>
      <c r="E156" s="24"/>
      <c r="F156" s="24"/>
      <c r="G156" s="26"/>
      <c r="H156" s="27"/>
      <c r="I156" s="28"/>
      <c r="J156" s="455"/>
      <c r="K156" s="455"/>
      <c r="L156" s="257"/>
    </row>
    <row r="157" spans="1:12" ht="15" x14ac:dyDescent="0.25">
      <c r="A157" s="462"/>
      <c r="B157" s="465"/>
      <c r="C157" s="23"/>
      <c r="D157" s="23"/>
      <c r="E157" s="24"/>
      <c r="F157" s="24"/>
      <c r="G157" s="26"/>
      <c r="H157" s="27"/>
      <c r="I157" s="28"/>
      <c r="J157" s="455"/>
      <c r="K157" s="455"/>
      <c r="L157" s="257"/>
    </row>
    <row r="158" spans="1:12" ht="15" x14ac:dyDescent="0.25">
      <c r="A158" s="462"/>
      <c r="B158" s="465"/>
      <c r="C158" s="23"/>
      <c r="D158" s="23"/>
      <c r="E158" s="24"/>
      <c r="F158" s="24"/>
      <c r="G158" s="26"/>
      <c r="H158" s="27"/>
      <c r="I158" s="28"/>
      <c r="J158" s="455"/>
      <c r="K158" s="455"/>
      <c r="L158" s="257"/>
    </row>
    <row r="159" spans="1:12" ht="15" x14ac:dyDescent="0.25">
      <c r="A159" s="462"/>
      <c r="B159" s="465"/>
      <c r="C159" s="23"/>
      <c r="D159" s="23"/>
      <c r="E159" s="24"/>
      <c r="F159" s="24"/>
      <c r="G159" s="26"/>
      <c r="H159" s="27"/>
      <c r="I159" s="28"/>
      <c r="J159" s="455"/>
      <c r="K159" s="455"/>
      <c r="L159" s="257"/>
    </row>
    <row r="160" spans="1:12" ht="15" x14ac:dyDescent="0.25">
      <c r="A160" s="462"/>
      <c r="B160" s="465"/>
      <c r="C160" s="23"/>
      <c r="D160" s="23"/>
      <c r="E160" s="24"/>
      <c r="F160" s="24"/>
      <c r="G160" s="26"/>
      <c r="H160" s="27"/>
      <c r="I160" s="28"/>
      <c r="J160" s="455"/>
      <c r="K160" s="455"/>
      <c r="L160" s="257"/>
    </row>
    <row r="161" spans="1:12" ht="15" x14ac:dyDescent="0.25">
      <c r="A161" s="463"/>
      <c r="B161" s="466"/>
      <c r="C161" s="29"/>
      <c r="D161" s="29"/>
      <c r="E161" s="30"/>
      <c r="F161" s="30"/>
      <c r="G161" s="31"/>
      <c r="H161" s="32"/>
      <c r="I161" s="33"/>
      <c r="J161" s="456"/>
      <c r="K161" s="456"/>
      <c r="L161" s="257"/>
    </row>
    <row r="162" spans="1:12" ht="15" x14ac:dyDescent="0.25">
      <c r="A162" s="252"/>
      <c r="B162" s="465">
        <f>Eelarve!E53</f>
        <v>0</v>
      </c>
      <c r="C162" s="465">
        <f>Eelarve!F53</f>
        <v>0</v>
      </c>
      <c r="D162" s="465">
        <f>Eelarve!G53</f>
        <v>0</v>
      </c>
      <c r="E162" s="469"/>
      <c r="F162" s="470"/>
      <c r="G162" s="470"/>
      <c r="H162" s="470"/>
      <c r="I162" s="471"/>
      <c r="J162" s="478">
        <f>B162-C164-D164</f>
        <v>0</v>
      </c>
      <c r="K162" s="457">
        <f>IFERROR(C164/C162,0)</f>
        <v>0</v>
      </c>
      <c r="L162" s="257"/>
    </row>
    <row r="163" spans="1:12" x14ac:dyDescent="0.2">
      <c r="A163" s="460" t="str">
        <f>Eelarve!A53</f>
        <v xml:space="preserve">3.15. </v>
      </c>
      <c r="B163" s="468"/>
      <c r="C163" s="468"/>
      <c r="D163" s="468"/>
      <c r="E163" s="472"/>
      <c r="F163" s="473"/>
      <c r="G163" s="473"/>
      <c r="H163" s="473"/>
      <c r="I163" s="474"/>
      <c r="J163" s="479"/>
      <c r="K163" s="458"/>
      <c r="L163" s="257"/>
    </row>
    <row r="164" spans="1:12" ht="14.25" x14ac:dyDescent="0.2">
      <c r="A164" s="460"/>
      <c r="B164" s="464"/>
      <c r="C164" s="254">
        <f>SUM(C165:C172)</f>
        <v>0</v>
      </c>
      <c r="D164" s="254">
        <f>SUM(D165:D172)</f>
        <v>0</v>
      </c>
      <c r="E164" s="475"/>
      <c r="F164" s="476"/>
      <c r="G164" s="476"/>
      <c r="H164" s="476"/>
      <c r="I164" s="477"/>
      <c r="J164" s="480"/>
      <c r="K164" s="459"/>
      <c r="L164" s="257"/>
    </row>
    <row r="165" spans="1:12" ht="15" x14ac:dyDescent="0.25">
      <c r="A165" s="461"/>
      <c r="B165" s="465"/>
      <c r="C165" s="23"/>
      <c r="D165" s="23"/>
      <c r="E165" s="24"/>
      <c r="F165" s="25"/>
      <c r="G165" s="26"/>
      <c r="H165" s="27"/>
      <c r="I165" s="28"/>
      <c r="J165" s="454"/>
      <c r="K165" s="454"/>
      <c r="L165" s="257"/>
    </row>
    <row r="166" spans="1:12" ht="15" x14ac:dyDescent="0.25">
      <c r="A166" s="461"/>
      <c r="B166" s="465"/>
      <c r="C166" s="23"/>
      <c r="D166" s="23"/>
      <c r="E166" s="24"/>
      <c r="F166" s="25"/>
      <c r="G166" s="26"/>
      <c r="H166" s="27"/>
      <c r="I166" s="28"/>
      <c r="J166" s="455"/>
      <c r="K166" s="455"/>
      <c r="L166" s="257"/>
    </row>
    <row r="167" spans="1:12" ht="15" x14ac:dyDescent="0.25">
      <c r="A167" s="462"/>
      <c r="B167" s="465"/>
      <c r="C167" s="23"/>
      <c r="D167" s="23"/>
      <c r="E167" s="24"/>
      <c r="F167" s="24"/>
      <c r="G167" s="26"/>
      <c r="H167" s="27"/>
      <c r="I167" s="28"/>
      <c r="J167" s="455"/>
      <c r="K167" s="455"/>
      <c r="L167" s="257"/>
    </row>
    <row r="168" spans="1:12" ht="15" x14ac:dyDescent="0.25">
      <c r="A168" s="462"/>
      <c r="B168" s="465"/>
      <c r="C168" s="23"/>
      <c r="D168" s="23"/>
      <c r="E168" s="24"/>
      <c r="F168" s="24"/>
      <c r="G168" s="26"/>
      <c r="H168" s="27"/>
      <c r="I168" s="28"/>
      <c r="J168" s="455"/>
      <c r="K168" s="455"/>
      <c r="L168" s="257"/>
    </row>
    <row r="169" spans="1:12" ht="15" x14ac:dyDescent="0.25">
      <c r="A169" s="462"/>
      <c r="B169" s="465"/>
      <c r="C169" s="23"/>
      <c r="D169" s="23"/>
      <c r="E169" s="24"/>
      <c r="F169" s="24"/>
      <c r="G169" s="26"/>
      <c r="H169" s="27"/>
      <c r="I169" s="28"/>
      <c r="J169" s="455"/>
      <c r="K169" s="455"/>
      <c r="L169" s="257"/>
    </row>
    <row r="170" spans="1:12" ht="15" x14ac:dyDescent="0.25">
      <c r="A170" s="462"/>
      <c r="B170" s="465"/>
      <c r="C170" s="23"/>
      <c r="D170" s="23"/>
      <c r="E170" s="24"/>
      <c r="F170" s="24"/>
      <c r="G170" s="26"/>
      <c r="H170" s="27"/>
      <c r="I170" s="28"/>
      <c r="J170" s="455"/>
      <c r="K170" s="455"/>
      <c r="L170" s="257"/>
    </row>
    <row r="171" spans="1:12" ht="15" x14ac:dyDescent="0.25">
      <c r="A171" s="462"/>
      <c r="B171" s="465"/>
      <c r="C171" s="23"/>
      <c r="D171" s="23"/>
      <c r="E171" s="24"/>
      <c r="F171" s="24"/>
      <c r="G171" s="26"/>
      <c r="H171" s="27"/>
      <c r="I171" s="28"/>
      <c r="J171" s="455"/>
      <c r="K171" s="455"/>
      <c r="L171" s="257"/>
    </row>
    <row r="172" spans="1:12" ht="15" x14ac:dyDescent="0.25">
      <c r="A172" s="463"/>
      <c r="B172" s="466"/>
      <c r="C172" s="29"/>
      <c r="D172" s="29"/>
      <c r="E172" s="30"/>
      <c r="F172" s="30"/>
      <c r="G172" s="31"/>
      <c r="H172" s="32"/>
      <c r="I172" s="33"/>
      <c r="J172" s="456"/>
      <c r="K172" s="456"/>
      <c r="L172" s="257"/>
    </row>
    <row r="173" spans="1:12" ht="15" x14ac:dyDescent="0.25">
      <c r="A173" s="252"/>
      <c r="B173" s="465">
        <f>Eelarve!E54</f>
        <v>0</v>
      </c>
      <c r="C173" s="465">
        <f>Eelarve!F54</f>
        <v>0</v>
      </c>
      <c r="D173" s="465">
        <f>Eelarve!G54</f>
        <v>0</v>
      </c>
      <c r="E173" s="469"/>
      <c r="F173" s="470"/>
      <c r="G173" s="470"/>
      <c r="H173" s="470"/>
      <c r="I173" s="471"/>
      <c r="J173" s="478">
        <f>B173-C175-D175</f>
        <v>0</v>
      </c>
      <c r="K173" s="457">
        <f>IFERROR(C175/C173,0)</f>
        <v>0</v>
      </c>
      <c r="L173" s="257"/>
    </row>
    <row r="174" spans="1:12" x14ac:dyDescent="0.2">
      <c r="A174" s="460" t="str">
        <f>Eelarve!A54</f>
        <v xml:space="preserve">3.16. </v>
      </c>
      <c r="B174" s="468"/>
      <c r="C174" s="468"/>
      <c r="D174" s="468"/>
      <c r="E174" s="472"/>
      <c r="F174" s="473"/>
      <c r="G174" s="473"/>
      <c r="H174" s="473"/>
      <c r="I174" s="474"/>
      <c r="J174" s="479"/>
      <c r="K174" s="458"/>
      <c r="L174" s="257"/>
    </row>
    <row r="175" spans="1:12" ht="14.25" x14ac:dyDescent="0.2">
      <c r="A175" s="460"/>
      <c r="B175" s="464"/>
      <c r="C175" s="254">
        <f>SUM(C176:C183)</f>
        <v>0</v>
      </c>
      <c r="D175" s="254">
        <f>SUM(D176:D183)</f>
        <v>0</v>
      </c>
      <c r="E175" s="475"/>
      <c r="F175" s="476"/>
      <c r="G175" s="476"/>
      <c r="H175" s="476"/>
      <c r="I175" s="477"/>
      <c r="J175" s="480"/>
      <c r="K175" s="459"/>
      <c r="L175" s="257"/>
    </row>
    <row r="176" spans="1:12" ht="15" x14ac:dyDescent="0.25">
      <c r="A176" s="461"/>
      <c r="B176" s="465"/>
      <c r="C176" s="23"/>
      <c r="D176" s="23"/>
      <c r="E176" s="24"/>
      <c r="F176" s="25"/>
      <c r="G176" s="26"/>
      <c r="H176" s="27"/>
      <c r="I176" s="28"/>
      <c r="J176" s="454"/>
      <c r="K176" s="454"/>
      <c r="L176" s="257"/>
    </row>
    <row r="177" spans="1:12" ht="15" x14ac:dyDescent="0.25">
      <c r="A177" s="461"/>
      <c r="B177" s="465"/>
      <c r="C177" s="23"/>
      <c r="D177" s="23"/>
      <c r="E177" s="24"/>
      <c r="F177" s="25"/>
      <c r="G177" s="26"/>
      <c r="H177" s="27"/>
      <c r="I177" s="28"/>
      <c r="J177" s="455"/>
      <c r="K177" s="455"/>
      <c r="L177" s="257"/>
    </row>
    <row r="178" spans="1:12" ht="15" x14ac:dyDescent="0.25">
      <c r="A178" s="462"/>
      <c r="B178" s="465"/>
      <c r="C178" s="23"/>
      <c r="D178" s="23"/>
      <c r="E178" s="24"/>
      <c r="F178" s="24"/>
      <c r="G178" s="26"/>
      <c r="H178" s="27"/>
      <c r="I178" s="28"/>
      <c r="J178" s="455"/>
      <c r="K178" s="455"/>
      <c r="L178" s="257"/>
    </row>
    <row r="179" spans="1:12" ht="15" x14ac:dyDescent="0.25">
      <c r="A179" s="462"/>
      <c r="B179" s="465"/>
      <c r="C179" s="23"/>
      <c r="D179" s="23"/>
      <c r="E179" s="24"/>
      <c r="F179" s="24"/>
      <c r="G179" s="26"/>
      <c r="H179" s="27"/>
      <c r="I179" s="28"/>
      <c r="J179" s="455"/>
      <c r="K179" s="455"/>
      <c r="L179" s="257"/>
    </row>
    <row r="180" spans="1:12" ht="15" x14ac:dyDescent="0.25">
      <c r="A180" s="462"/>
      <c r="B180" s="465"/>
      <c r="C180" s="23"/>
      <c r="D180" s="23"/>
      <c r="E180" s="24"/>
      <c r="F180" s="24"/>
      <c r="G180" s="26"/>
      <c r="H180" s="27"/>
      <c r="I180" s="28"/>
      <c r="J180" s="455"/>
      <c r="K180" s="455"/>
      <c r="L180" s="257"/>
    </row>
    <row r="181" spans="1:12" ht="15" x14ac:dyDescent="0.25">
      <c r="A181" s="462"/>
      <c r="B181" s="465"/>
      <c r="C181" s="23"/>
      <c r="D181" s="23"/>
      <c r="E181" s="24"/>
      <c r="F181" s="24"/>
      <c r="G181" s="26"/>
      <c r="H181" s="27"/>
      <c r="I181" s="28"/>
      <c r="J181" s="455"/>
      <c r="K181" s="455"/>
      <c r="L181" s="257"/>
    </row>
    <row r="182" spans="1:12" ht="15" x14ac:dyDescent="0.25">
      <c r="A182" s="462"/>
      <c r="B182" s="465"/>
      <c r="C182" s="23"/>
      <c r="D182" s="23"/>
      <c r="E182" s="24"/>
      <c r="F182" s="24"/>
      <c r="G182" s="26"/>
      <c r="H182" s="27"/>
      <c r="I182" s="28"/>
      <c r="J182" s="455"/>
      <c r="K182" s="455"/>
      <c r="L182" s="257"/>
    </row>
    <row r="183" spans="1:12" ht="15" x14ac:dyDescent="0.25">
      <c r="A183" s="463"/>
      <c r="B183" s="466"/>
      <c r="C183" s="29"/>
      <c r="D183" s="29"/>
      <c r="E183" s="30"/>
      <c r="F183" s="30"/>
      <c r="G183" s="31"/>
      <c r="H183" s="32"/>
      <c r="I183" s="33"/>
      <c r="J183" s="456"/>
      <c r="K183" s="456"/>
      <c r="L183" s="257"/>
    </row>
    <row r="184" spans="1:12" ht="15" x14ac:dyDescent="0.25">
      <c r="A184" s="252"/>
      <c r="B184" s="465">
        <f>Eelarve!E55</f>
        <v>0</v>
      </c>
      <c r="C184" s="465">
        <f>Eelarve!F55</f>
        <v>0</v>
      </c>
      <c r="D184" s="465">
        <f>Eelarve!G55</f>
        <v>0</v>
      </c>
      <c r="E184" s="469"/>
      <c r="F184" s="470"/>
      <c r="G184" s="470"/>
      <c r="H184" s="470"/>
      <c r="I184" s="471"/>
      <c r="J184" s="478">
        <f>B184-C186-D186</f>
        <v>0</v>
      </c>
      <c r="K184" s="457">
        <f>IFERROR(C186/C184,0)</f>
        <v>0</v>
      </c>
      <c r="L184" s="257"/>
    </row>
    <row r="185" spans="1:12" x14ac:dyDescent="0.2">
      <c r="A185" s="460" t="str">
        <f>Eelarve!A55</f>
        <v xml:space="preserve">3.17. </v>
      </c>
      <c r="B185" s="468"/>
      <c r="C185" s="468"/>
      <c r="D185" s="468"/>
      <c r="E185" s="472"/>
      <c r="F185" s="473"/>
      <c r="G185" s="473"/>
      <c r="H185" s="473"/>
      <c r="I185" s="474"/>
      <c r="J185" s="479"/>
      <c r="K185" s="458"/>
      <c r="L185" s="257"/>
    </row>
    <row r="186" spans="1:12" ht="14.25" x14ac:dyDescent="0.2">
      <c r="A186" s="460"/>
      <c r="B186" s="464"/>
      <c r="C186" s="254">
        <f>SUM(C187:C194)</f>
        <v>0</v>
      </c>
      <c r="D186" s="254">
        <f>SUM(D187:D194)</f>
        <v>0</v>
      </c>
      <c r="E186" s="475"/>
      <c r="F186" s="476"/>
      <c r="G186" s="476"/>
      <c r="H186" s="476"/>
      <c r="I186" s="477"/>
      <c r="J186" s="480"/>
      <c r="K186" s="459"/>
      <c r="L186" s="257"/>
    </row>
    <row r="187" spans="1:12" ht="15" x14ac:dyDescent="0.25">
      <c r="A187" s="461"/>
      <c r="B187" s="465"/>
      <c r="C187" s="23"/>
      <c r="D187" s="23"/>
      <c r="E187" s="24"/>
      <c r="F187" s="25"/>
      <c r="G187" s="26"/>
      <c r="H187" s="27"/>
      <c r="I187" s="28"/>
      <c r="J187" s="454"/>
      <c r="K187" s="454"/>
      <c r="L187" s="257"/>
    </row>
    <row r="188" spans="1:12" ht="15" x14ac:dyDescent="0.25">
      <c r="A188" s="461"/>
      <c r="B188" s="465"/>
      <c r="C188" s="23"/>
      <c r="D188" s="23"/>
      <c r="E188" s="24"/>
      <c r="F188" s="25"/>
      <c r="G188" s="26"/>
      <c r="H188" s="27"/>
      <c r="I188" s="28"/>
      <c r="J188" s="455"/>
      <c r="K188" s="455"/>
      <c r="L188" s="257"/>
    </row>
    <row r="189" spans="1:12" ht="15" x14ac:dyDescent="0.25">
      <c r="A189" s="462"/>
      <c r="B189" s="465"/>
      <c r="C189" s="23"/>
      <c r="D189" s="23"/>
      <c r="E189" s="24"/>
      <c r="F189" s="24"/>
      <c r="G189" s="26"/>
      <c r="H189" s="27"/>
      <c r="I189" s="28"/>
      <c r="J189" s="455"/>
      <c r="K189" s="455"/>
      <c r="L189" s="257"/>
    </row>
    <row r="190" spans="1:12" ht="15" x14ac:dyDescent="0.25">
      <c r="A190" s="462"/>
      <c r="B190" s="465"/>
      <c r="C190" s="23"/>
      <c r="D190" s="23"/>
      <c r="E190" s="24"/>
      <c r="F190" s="24"/>
      <c r="G190" s="26"/>
      <c r="H190" s="27"/>
      <c r="I190" s="28"/>
      <c r="J190" s="455"/>
      <c r="K190" s="455"/>
      <c r="L190" s="257"/>
    </row>
    <row r="191" spans="1:12" ht="15" x14ac:dyDescent="0.25">
      <c r="A191" s="462"/>
      <c r="B191" s="465"/>
      <c r="C191" s="23"/>
      <c r="D191" s="23"/>
      <c r="E191" s="24"/>
      <c r="F191" s="24"/>
      <c r="G191" s="26"/>
      <c r="H191" s="27"/>
      <c r="I191" s="28"/>
      <c r="J191" s="455"/>
      <c r="K191" s="455"/>
      <c r="L191" s="257"/>
    </row>
    <row r="192" spans="1:12" ht="15" x14ac:dyDescent="0.25">
      <c r="A192" s="462"/>
      <c r="B192" s="465"/>
      <c r="C192" s="23"/>
      <c r="D192" s="23"/>
      <c r="E192" s="24"/>
      <c r="F192" s="24"/>
      <c r="G192" s="26"/>
      <c r="H192" s="27"/>
      <c r="I192" s="28"/>
      <c r="J192" s="455"/>
      <c r="K192" s="455"/>
      <c r="L192" s="257"/>
    </row>
    <row r="193" spans="1:12" ht="15" x14ac:dyDescent="0.25">
      <c r="A193" s="462"/>
      <c r="B193" s="465"/>
      <c r="C193" s="23"/>
      <c r="D193" s="23"/>
      <c r="E193" s="24"/>
      <c r="F193" s="24"/>
      <c r="G193" s="26"/>
      <c r="H193" s="27"/>
      <c r="I193" s="28"/>
      <c r="J193" s="455"/>
      <c r="K193" s="455"/>
      <c r="L193" s="257"/>
    </row>
    <row r="194" spans="1:12" ht="15" x14ac:dyDescent="0.25">
      <c r="A194" s="463"/>
      <c r="B194" s="466"/>
      <c r="C194" s="29"/>
      <c r="D194" s="29"/>
      <c r="E194" s="30"/>
      <c r="F194" s="30"/>
      <c r="G194" s="31"/>
      <c r="H194" s="32"/>
      <c r="I194" s="33"/>
      <c r="J194" s="456"/>
      <c r="K194" s="456"/>
      <c r="L194" s="257"/>
    </row>
  </sheetData>
  <sheetProtection insertRows="0"/>
  <protectedRanges>
    <protectedRange sqref="C11:I18 C22:I29 C121:I128 C132:I139 C143:I150 C154:I161 C165:I172 C176:I183 C187:I194 C33:I40 C44:I51 C55:I62 C66:I73 C77:I84 C88:I95 C99:I106 C110:I117" name="Range1"/>
  </protectedRanges>
  <mergeCells count="182">
    <mergeCell ref="B184:B185"/>
    <mergeCell ref="C184:C185"/>
    <mergeCell ref="D184:D185"/>
    <mergeCell ref="E184:I186"/>
    <mergeCell ref="J184:J186"/>
    <mergeCell ref="K184:K186"/>
    <mergeCell ref="A185:A194"/>
    <mergeCell ref="B186:B194"/>
    <mergeCell ref="J187:J194"/>
    <mergeCell ref="K187:K194"/>
    <mergeCell ref="B173:B174"/>
    <mergeCell ref="C173:C174"/>
    <mergeCell ref="D173:D174"/>
    <mergeCell ref="E173:I175"/>
    <mergeCell ref="J173:J175"/>
    <mergeCell ref="K173:K175"/>
    <mergeCell ref="A174:A183"/>
    <mergeCell ref="B175:B183"/>
    <mergeCell ref="J176:J183"/>
    <mergeCell ref="K176:K183"/>
    <mergeCell ref="B162:B163"/>
    <mergeCell ref="C162:C163"/>
    <mergeCell ref="D162:D163"/>
    <mergeCell ref="E162:I164"/>
    <mergeCell ref="J162:J164"/>
    <mergeCell ref="K162:K164"/>
    <mergeCell ref="A163:A172"/>
    <mergeCell ref="B164:B172"/>
    <mergeCell ref="J165:J172"/>
    <mergeCell ref="K165:K172"/>
    <mergeCell ref="B151:B152"/>
    <mergeCell ref="C151:C152"/>
    <mergeCell ref="D151:D152"/>
    <mergeCell ref="E151:I153"/>
    <mergeCell ref="J151:J153"/>
    <mergeCell ref="K151:K153"/>
    <mergeCell ref="A152:A161"/>
    <mergeCell ref="B153:B161"/>
    <mergeCell ref="J154:J161"/>
    <mergeCell ref="K154:K161"/>
    <mergeCell ref="B140:B141"/>
    <mergeCell ref="C140:C141"/>
    <mergeCell ref="D140:D141"/>
    <mergeCell ref="E140:I142"/>
    <mergeCell ref="J140:J142"/>
    <mergeCell ref="K140:K142"/>
    <mergeCell ref="A141:A150"/>
    <mergeCell ref="B142:B150"/>
    <mergeCell ref="J143:J150"/>
    <mergeCell ref="K143:K150"/>
    <mergeCell ref="B129:B130"/>
    <mergeCell ref="C129:C130"/>
    <mergeCell ref="D129:D130"/>
    <mergeCell ref="E129:I131"/>
    <mergeCell ref="J129:J131"/>
    <mergeCell ref="K129:K131"/>
    <mergeCell ref="A130:A139"/>
    <mergeCell ref="B131:B139"/>
    <mergeCell ref="J132:J139"/>
    <mergeCell ref="K132:K139"/>
    <mergeCell ref="B118:B119"/>
    <mergeCell ref="C118:C119"/>
    <mergeCell ref="D118:D119"/>
    <mergeCell ref="E118:I120"/>
    <mergeCell ref="J118:J120"/>
    <mergeCell ref="K118:K120"/>
    <mergeCell ref="A119:A128"/>
    <mergeCell ref="B120:B128"/>
    <mergeCell ref="J121:J128"/>
    <mergeCell ref="K121:K128"/>
    <mergeCell ref="B107:B108"/>
    <mergeCell ref="C107:C108"/>
    <mergeCell ref="D107:D108"/>
    <mergeCell ref="E107:I109"/>
    <mergeCell ref="J107:J109"/>
    <mergeCell ref="K107:K109"/>
    <mergeCell ref="A108:A117"/>
    <mergeCell ref="B109:B117"/>
    <mergeCell ref="J110:J117"/>
    <mergeCell ref="K110:K117"/>
    <mergeCell ref="B96:B97"/>
    <mergeCell ref="C96:C97"/>
    <mergeCell ref="D96:D97"/>
    <mergeCell ref="E96:I98"/>
    <mergeCell ref="J96:J98"/>
    <mergeCell ref="K96:K98"/>
    <mergeCell ref="A97:A106"/>
    <mergeCell ref="B98:B106"/>
    <mergeCell ref="J99:J106"/>
    <mergeCell ref="K99:K106"/>
    <mergeCell ref="B85:B86"/>
    <mergeCell ref="C85:C86"/>
    <mergeCell ref="D85:D86"/>
    <mergeCell ref="E85:I87"/>
    <mergeCell ref="J85:J87"/>
    <mergeCell ref="K85:K87"/>
    <mergeCell ref="A86:A95"/>
    <mergeCell ref="B87:B95"/>
    <mergeCell ref="J88:J95"/>
    <mergeCell ref="K88:K95"/>
    <mergeCell ref="B74:B75"/>
    <mergeCell ref="C74:C75"/>
    <mergeCell ref="D74:D75"/>
    <mergeCell ref="E74:I76"/>
    <mergeCell ref="J74:J76"/>
    <mergeCell ref="K74:K76"/>
    <mergeCell ref="A75:A84"/>
    <mergeCell ref="B76:B84"/>
    <mergeCell ref="J77:J84"/>
    <mergeCell ref="K77:K84"/>
    <mergeCell ref="B63:B64"/>
    <mergeCell ref="C63:C64"/>
    <mergeCell ref="D63:D64"/>
    <mergeCell ref="E63:I65"/>
    <mergeCell ref="J63:J65"/>
    <mergeCell ref="K63:K65"/>
    <mergeCell ref="A64:A73"/>
    <mergeCell ref="B65:B73"/>
    <mergeCell ref="J66:J73"/>
    <mergeCell ref="K66:K73"/>
    <mergeCell ref="B52:B53"/>
    <mergeCell ref="C52:C53"/>
    <mergeCell ref="D52:D53"/>
    <mergeCell ref="E52:I54"/>
    <mergeCell ref="J52:J54"/>
    <mergeCell ref="K52:K54"/>
    <mergeCell ref="A53:A62"/>
    <mergeCell ref="B54:B62"/>
    <mergeCell ref="J55:J62"/>
    <mergeCell ref="K55:K62"/>
    <mergeCell ref="B41:B42"/>
    <mergeCell ref="C41:C42"/>
    <mergeCell ref="D41:D42"/>
    <mergeCell ref="E41:I43"/>
    <mergeCell ref="J41:J43"/>
    <mergeCell ref="K41:K43"/>
    <mergeCell ref="A42:A51"/>
    <mergeCell ref="B43:B51"/>
    <mergeCell ref="J44:J51"/>
    <mergeCell ref="K44:K51"/>
    <mergeCell ref="H2:H3"/>
    <mergeCell ref="A5:A7"/>
    <mergeCell ref="B5:B7"/>
    <mergeCell ref="C5:I5"/>
    <mergeCell ref="H6:H7"/>
    <mergeCell ref="I6:I7"/>
    <mergeCell ref="E8:I10"/>
    <mergeCell ref="J8:J10"/>
    <mergeCell ref="A9:A18"/>
    <mergeCell ref="B10:B18"/>
    <mergeCell ref="J11:J18"/>
    <mergeCell ref="B8:B9"/>
    <mergeCell ref="C8:C9"/>
    <mergeCell ref="D8:D9"/>
    <mergeCell ref="J5:J7"/>
    <mergeCell ref="C6:D6"/>
    <mergeCell ref="E6:E7"/>
    <mergeCell ref="F6:F7"/>
    <mergeCell ref="G6:G7"/>
    <mergeCell ref="E19:I21"/>
    <mergeCell ref="J19:J21"/>
    <mergeCell ref="A20:A29"/>
    <mergeCell ref="B21:B29"/>
    <mergeCell ref="J22:J29"/>
    <mergeCell ref="B19:B20"/>
    <mergeCell ref="C19:C20"/>
    <mergeCell ref="D19:D20"/>
    <mergeCell ref="B30:B31"/>
    <mergeCell ref="C30:C31"/>
    <mergeCell ref="D30:D31"/>
    <mergeCell ref="E30:I32"/>
    <mergeCell ref="J30:J32"/>
    <mergeCell ref="A31:A40"/>
    <mergeCell ref="B32:B40"/>
    <mergeCell ref="J33:J40"/>
    <mergeCell ref="K5:K7"/>
    <mergeCell ref="K8:K10"/>
    <mergeCell ref="K11:K18"/>
    <mergeCell ref="K19:K21"/>
    <mergeCell ref="K22:K29"/>
    <mergeCell ref="K30:K32"/>
    <mergeCell ref="K33:K40"/>
  </mergeCells>
  <conditionalFormatting sqref="K8:K10">
    <cfRule type="cellIs" dxfId="29" priority="39" operator="greaterThan">
      <formula>1.1</formula>
    </cfRule>
  </conditionalFormatting>
  <conditionalFormatting sqref="K19:K21">
    <cfRule type="cellIs" dxfId="28" priority="38" operator="greaterThan">
      <formula>1.1</formula>
    </cfRule>
  </conditionalFormatting>
  <conditionalFormatting sqref="K30:K32">
    <cfRule type="cellIs" dxfId="27" priority="30" operator="greaterThan">
      <formula>1.1</formula>
    </cfRule>
  </conditionalFormatting>
  <conditionalFormatting sqref="K41:K43">
    <cfRule type="cellIs" dxfId="26" priority="29" operator="greaterThan">
      <formula>1.1</formula>
    </cfRule>
  </conditionalFormatting>
  <conditionalFormatting sqref="K52:K54">
    <cfRule type="cellIs" dxfId="25" priority="28" operator="greaterThan">
      <formula>1.1</formula>
    </cfRule>
  </conditionalFormatting>
  <conditionalFormatting sqref="K63:K65">
    <cfRule type="cellIs" dxfId="24" priority="27" operator="greaterThan">
      <formula>1.1</formula>
    </cfRule>
  </conditionalFormatting>
  <conditionalFormatting sqref="K74:K76">
    <cfRule type="cellIs" dxfId="23" priority="26" operator="greaterThan">
      <formula>1.1</formula>
    </cfRule>
  </conditionalFormatting>
  <conditionalFormatting sqref="K85:K87">
    <cfRule type="cellIs" dxfId="22" priority="25" operator="greaterThan">
      <formula>1.1</formula>
    </cfRule>
  </conditionalFormatting>
  <conditionalFormatting sqref="K96:K98">
    <cfRule type="cellIs" dxfId="21" priority="24" operator="greaterThan">
      <formula>1.1</formula>
    </cfRule>
  </conditionalFormatting>
  <conditionalFormatting sqref="K107:K109">
    <cfRule type="cellIs" dxfId="20" priority="23" operator="greaterThan">
      <formula>1.1</formula>
    </cfRule>
  </conditionalFormatting>
  <conditionalFormatting sqref="K118:K120">
    <cfRule type="cellIs" dxfId="19" priority="22" operator="greaterThan">
      <formula>1.1</formula>
    </cfRule>
  </conditionalFormatting>
  <conditionalFormatting sqref="K129:K131">
    <cfRule type="cellIs" dxfId="18" priority="21" operator="greaterThan">
      <formula>1.1</formula>
    </cfRule>
  </conditionalFormatting>
  <conditionalFormatting sqref="K140:K142">
    <cfRule type="cellIs" dxfId="17" priority="20" operator="greaterThan">
      <formula>1.1</formula>
    </cfRule>
  </conditionalFormatting>
  <conditionalFormatting sqref="K151:K153">
    <cfRule type="cellIs" dxfId="16" priority="19" operator="greaterThan">
      <formula>1.1</formula>
    </cfRule>
  </conditionalFormatting>
  <conditionalFormatting sqref="K162:K164">
    <cfRule type="cellIs" dxfId="15" priority="18" operator="greaterThan">
      <formula>1.1</formula>
    </cfRule>
  </conditionalFormatting>
  <conditionalFormatting sqref="K173:K175">
    <cfRule type="cellIs" dxfId="14" priority="17" operator="greaterThan">
      <formula>1.1</formula>
    </cfRule>
  </conditionalFormatting>
  <conditionalFormatting sqref="K184:K186">
    <cfRule type="cellIs" dxfId="13" priority="16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78" fitToHeight="0" orientation="landscape" blackAndWhite="1" verticalDpi="300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L106"/>
  <sheetViews>
    <sheetView showGridLines="0" zoomScale="85" zoomScaleNormal="85" workbookViewId="0">
      <pane xSplit="1" ySplit="7" topLeftCell="B68" activePane="bottomRight" state="frozen"/>
      <selection activeCell="F26" sqref="F26"/>
      <selection pane="topRight" activeCell="F26" sqref="F26"/>
      <selection pane="bottomLeft" activeCell="F26" sqref="F26"/>
      <selection pane="bottomRight" activeCell="F15" sqref="F15"/>
    </sheetView>
  </sheetViews>
  <sheetFormatPr defaultColWidth="9.140625" defaultRowHeight="15" x14ac:dyDescent="0.25"/>
  <cols>
    <col min="1" max="1" width="15.5703125" style="106" customWidth="1"/>
    <col min="2" max="2" width="9.140625" style="110"/>
    <col min="3" max="3" width="10.42578125" style="110" customWidth="1"/>
    <col min="4" max="4" width="11.7109375" style="110" customWidth="1"/>
    <col min="5" max="5" width="13.85546875" style="110" customWidth="1"/>
    <col min="6" max="6" width="12.140625" style="110" customWidth="1"/>
    <col min="7" max="7" width="11.7109375" style="110" customWidth="1"/>
    <col min="8" max="8" width="50.7109375" style="111" customWidth="1"/>
    <col min="9" max="9" width="12" style="110" customWidth="1"/>
    <col min="10" max="11" width="11.5703125" style="110" customWidth="1"/>
    <col min="12" max="12" width="6.140625" style="106" customWidth="1"/>
    <col min="13" max="16384" width="9.140625" style="106"/>
  </cols>
  <sheetData>
    <row r="1" spans="1:12" ht="17.25" customHeight="1" x14ac:dyDescent="0.25">
      <c r="A1" s="229"/>
      <c r="B1" s="190"/>
      <c r="C1" s="190"/>
      <c r="D1" s="190">
        <f>Eelarve!B2</f>
        <v>0</v>
      </c>
      <c r="E1" s="190"/>
      <c r="F1" s="190"/>
      <c r="G1" s="230"/>
      <c r="H1" s="191"/>
      <c r="I1" s="231"/>
      <c r="J1" s="190"/>
      <c r="K1" s="190"/>
      <c r="L1" s="189"/>
    </row>
    <row r="2" spans="1:12" x14ac:dyDescent="0.25">
      <c r="A2" s="229" t="str">
        <f>Eelarve!A56</f>
        <v xml:space="preserve">4. Projekti elluviimiseks vajaliku põhivara soetamisega seotud kulud </v>
      </c>
      <c r="B2" s="190"/>
      <c r="C2" s="190"/>
      <c r="D2" s="190"/>
      <c r="E2" s="190"/>
      <c r="F2" s="190"/>
      <c r="G2" s="230"/>
      <c r="H2" s="481"/>
      <c r="I2" s="233"/>
      <c r="J2" s="234"/>
      <c r="K2" s="234"/>
      <c r="L2" s="189"/>
    </row>
    <row r="3" spans="1:12" ht="16.5" customHeight="1" x14ac:dyDescent="0.25">
      <c r="A3" s="235" t="s">
        <v>11</v>
      </c>
      <c r="B3" s="236">
        <f>Eelarve!E56</f>
        <v>0</v>
      </c>
      <c r="C3" s="236">
        <f>Eelarve!F56</f>
        <v>0</v>
      </c>
      <c r="D3" s="236">
        <f>Eelarve!G56</f>
        <v>0</v>
      </c>
      <c r="E3" s="237"/>
      <c r="F3" s="190"/>
      <c r="G3" s="238"/>
      <c r="H3" s="481"/>
      <c r="I3" s="231"/>
      <c r="J3" s="239" t="s">
        <v>14</v>
      </c>
      <c r="K3" s="239"/>
      <c r="L3" s="189"/>
    </row>
    <row r="4" spans="1:12" s="107" customFormat="1" ht="17.25" customHeight="1" x14ac:dyDescent="0.2">
      <c r="A4" s="256" t="s">
        <v>12</v>
      </c>
      <c r="B4" s="255"/>
      <c r="C4" s="255">
        <f>C10+C21+C32+C43+C54+C65+C76+C87+C98</f>
        <v>0</v>
      </c>
      <c r="D4" s="255">
        <f>D10+D21+D32+D43+D54+D65+D76+D87+D98</f>
        <v>0</v>
      </c>
      <c r="E4" s="241"/>
      <c r="F4" s="241"/>
      <c r="G4" s="242"/>
      <c r="H4" s="243"/>
      <c r="I4" s="244"/>
      <c r="J4" s="255">
        <f>B3-C4-D4</f>
        <v>0</v>
      </c>
      <c r="K4" s="240"/>
      <c r="L4" s="261"/>
    </row>
    <row r="5" spans="1:12" s="108" customFormat="1" ht="17.25" customHeight="1" x14ac:dyDescent="0.2">
      <c r="A5" s="482" t="s">
        <v>35</v>
      </c>
      <c r="B5" s="485" t="s">
        <v>5</v>
      </c>
      <c r="C5" s="504" t="s">
        <v>6</v>
      </c>
      <c r="D5" s="505"/>
      <c r="E5" s="505"/>
      <c r="F5" s="505"/>
      <c r="G5" s="505"/>
      <c r="H5" s="505"/>
      <c r="I5" s="506"/>
      <c r="J5" s="490" t="s">
        <v>10</v>
      </c>
      <c r="K5" s="399" t="s">
        <v>103</v>
      </c>
      <c r="L5" s="188"/>
    </row>
    <row r="6" spans="1:12" s="108" customFormat="1" ht="15.75" customHeight="1" x14ac:dyDescent="0.2">
      <c r="A6" s="483"/>
      <c r="B6" s="486"/>
      <c r="C6" s="501" t="s">
        <v>7</v>
      </c>
      <c r="D6" s="508"/>
      <c r="E6" s="493" t="s">
        <v>13</v>
      </c>
      <c r="F6" s="495" t="s">
        <v>8</v>
      </c>
      <c r="G6" s="493" t="s">
        <v>9</v>
      </c>
      <c r="H6" s="493" t="s">
        <v>63</v>
      </c>
      <c r="I6" s="499" t="str">
        <f>'1. Meeskonna tööjõukulud'!I6:I7</f>
        <v>Pangakontolt tasumise kuupäev</v>
      </c>
      <c r="J6" s="491"/>
      <c r="K6" s="400"/>
      <c r="L6" s="188"/>
    </row>
    <row r="7" spans="1:12" ht="52.5" customHeight="1" x14ac:dyDescent="0.25">
      <c r="A7" s="484"/>
      <c r="B7" s="494"/>
      <c r="C7" s="247" t="s">
        <v>57</v>
      </c>
      <c r="D7" s="247" t="s">
        <v>29</v>
      </c>
      <c r="E7" s="494"/>
      <c r="F7" s="487"/>
      <c r="G7" s="494"/>
      <c r="H7" s="494"/>
      <c r="I7" s="500"/>
      <c r="J7" s="507"/>
      <c r="K7" s="503"/>
      <c r="L7" s="189"/>
    </row>
    <row r="8" spans="1:12" x14ac:dyDescent="0.25">
      <c r="A8" s="252"/>
      <c r="B8" s="465">
        <f>Eelarve!E57</f>
        <v>0</v>
      </c>
      <c r="C8" s="465">
        <f>Eelarve!F57</f>
        <v>0</v>
      </c>
      <c r="D8" s="465">
        <f>Eelarve!G57</f>
        <v>0</v>
      </c>
      <c r="E8" s="469"/>
      <c r="F8" s="470"/>
      <c r="G8" s="470"/>
      <c r="H8" s="470"/>
      <c r="I8" s="471"/>
      <c r="J8" s="478">
        <f>B8-C10-D10</f>
        <v>0</v>
      </c>
      <c r="K8" s="457">
        <f>IFERROR(C10/C8,0)</f>
        <v>0</v>
      </c>
      <c r="L8" s="189"/>
    </row>
    <row r="9" spans="1:12" s="109" customFormat="1" ht="5.25" customHeight="1" x14ac:dyDescent="0.2">
      <c r="A9" s="460" t="str">
        <f>Eelarve!A57</f>
        <v xml:space="preserve">4.1. </v>
      </c>
      <c r="B9" s="468"/>
      <c r="C9" s="468"/>
      <c r="D9" s="468"/>
      <c r="E9" s="472"/>
      <c r="F9" s="473"/>
      <c r="G9" s="473"/>
      <c r="H9" s="473"/>
      <c r="I9" s="474"/>
      <c r="J9" s="479"/>
      <c r="K9" s="458"/>
      <c r="L9" s="262"/>
    </row>
    <row r="10" spans="1:12" s="109" customFormat="1" ht="15" customHeight="1" x14ac:dyDescent="0.2">
      <c r="A10" s="460"/>
      <c r="B10" s="464"/>
      <c r="C10" s="254">
        <f>SUM(C11:C18)</f>
        <v>0</v>
      </c>
      <c r="D10" s="254">
        <f>SUM(D11:D18)</f>
        <v>0</v>
      </c>
      <c r="E10" s="475"/>
      <c r="F10" s="476"/>
      <c r="G10" s="476"/>
      <c r="H10" s="476"/>
      <c r="I10" s="477"/>
      <c r="J10" s="480"/>
      <c r="K10" s="459"/>
      <c r="L10" s="262"/>
    </row>
    <row r="11" spans="1:12" x14ac:dyDescent="0.25">
      <c r="A11" s="461"/>
      <c r="B11" s="465"/>
      <c r="C11" s="23"/>
      <c r="D11" s="23"/>
      <c r="E11" s="24"/>
      <c r="F11" s="25"/>
      <c r="G11" s="26"/>
      <c r="H11" s="27"/>
      <c r="I11" s="28"/>
      <c r="J11" s="454"/>
      <c r="K11" s="454"/>
      <c r="L11" s="189"/>
    </row>
    <row r="12" spans="1:12" x14ac:dyDescent="0.25">
      <c r="A12" s="461"/>
      <c r="B12" s="465"/>
      <c r="C12" s="23"/>
      <c r="D12" s="23"/>
      <c r="E12" s="24"/>
      <c r="F12" s="25"/>
      <c r="G12" s="26"/>
      <c r="H12" s="27"/>
      <c r="I12" s="28"/>
      <c r="J12" s="455"/>
      <c r="K12" s="455"/>
      <c r="L12" s="189"/>
    </row>
    <row r="13" spans="1:12" x14ac:dyDescent="0.25">
      <c r="A13" s="461"/>
      <c r="B13" s="465"/>
      <c r="C13" s="23"/>
      <c r="D13" s="23"/>
      <c r="E13" s="24"/>
      <c r="F13" s="24"/>
      <c r="G13" s="26"/>
      <c r="H13" s="27"/>
      <c r="I13" s="28"/>
      <c r="J13" s="455"/>
      <c r="K13" s="455"/>
      <c r="L13" s="189"/>
    </row>
    <row r="14" spans="1:12" x14ac:dyDescent="0.25">
      <c r="A14" s="461"/>
      <c r="B14" s="465"/>
      <c r="C14" s="23"/>
      <c r="D14" s="23"/>
      <c r="E14" s="24"/>
      <c r="F14" s="24"/>
      <c r="G14" s="26"/>
      <c r="H14" s="27"/>
      <c r="I14" s="28"/>
      <c r="J14" s="455"/>
      <c r="K14" s="455"/>
      <c r="L14" s="189"/>
    </row>
    <row r="15" spans="1:12" x14ac:dyDescent="0.25">
      <c r="A15" s="462"/>
      <c r="B15" s="465"/>
      <c r="C15" s="23"/>
      <c r="D15" s="23"/>
      <c r="E15" s="24"/>
      <c r="F15" s="24"/>
      <c r="G15" s="26"/>
      <c r="H15" s="27"/>
      <c r="I15" s="28"/>
      <c r="J15" s="455"/>
      <c r="K15" s="455"/>
      <c r="L15" s="189"/>
    </row>
    <row r="16" spans="1:12" x14ac:dyDescent="0.25">
      <c r="A16" s="462"/>
      <c r="B16" s="465"/>
      <c r="C16" s="23"/>
      <c r="D16" s="23"/>
      <c r="E16" s="24"/>
      <c r="F16" s="24"/>
      <c r="G16" s="26"/>
      <c r="H16" s="27"/>
      <c r="I16" s="28"/>
      <c r="J16" s="455"/>
      <c r="K16" s="455"/>
      <c r="L16" s="189"/>
    </row>
    <row r="17" spans="1:12" x14ac:dyDescent="0.25">
      <c r="A17" s="462"/>
      <c r="B17" s="465"/>
      <c r="C17" s="23"/>
      <c r="D17" s="23"/>
      <c r="E17" s="24"/>
      <c r="F17" s="24"/>
      <c r="G17" s="26"/>
      <c r="H17" s="27"/>
      <c r="I17" s="28"/>
      <c r="J17" s="455"/>
      <c r="K17" s="455"/>
      <c r="L17" s="189"/>
    </row>
    <row r="18" spans="1:12" x14ac:dyDescent="0.25">
      <c r="A18" s="463"/>
      <c r="B18" s="466"/>
      <c r="C18" s="29"/>
      <c r="D18" s="29"/>
      <c r="E18" s="30"/>
      <c r="F18" s="30"/>
      <c r="G18" s="31"/>
      <c r="H18" s="32"/>
      <c r="I18" s="33"/>
      <c r="J18" s="456"/>
      <c r="K18" s="456"/>
      <c r="L18" s="189"/>
    </row>
    <row r="19" spans="1:12" x14ac:dyDescent="0.25">
      <c r="A19" s="252"/>
      <c r="B19" s="465">
        <f>Eelarve!E58</f>
        <v>0</v>
      </c>
      <c r="C19" s="465">
        <f>Eelarve!F58</f>
        <v>0</v>
      </c>
      <c r="D19" s="465">
        <f>Eelarve!G58</f>
        <v>0</v>
      </c>
      <c r="E19" s="469"/>
      <c r="F19" s="470"/>
      <c r="G19" s="470"/>
      <c r="H19" s="470"/>
      <c r="I19" s="471"/>
      <c r="J19" s="478">
        <f>B19-C21-D21</f>
        <v>0</v>
      </c>
      <c r="K19" s="457">
        <f>IFERROR(C21/C19,0)</f>
        <v>0</v>
      </c>
      <c r="L19" s="189"/>
    </row>
    <row r="20" spans="1:12" ht="5.25" customHeight="1" x14ac:dyDescent="0.25">
      <c r="A20" s="460" t="str">
        <f>Eelarve!A58</f>
        <v xml:space="preserve">4.2. </v>
      </c>
      <c r="B20" s="468"/>
      <c r="C20" s="468"/>
      <c r="D20" s="468"/>
      <c r="E20" s="472"/>
      <c r="F20" s="473"/>
      <c r="G20" s="473"/>
      <c r="H20" s="473"/>
      <c r="I20" s="474"/>
      <c r="J20" s="479"/>
      <c r="K20" s="458"/>
      <c r="L20" s="189"/>
    </row>
    <row r="21" spans="1:12" ht="17.25" customHeight="1" x14ac:dyDescent="0.25">
      <c r="A21" s="460"/>
      <c r="B21" s="464"/>
      <c r="C21" s="254">
        <f>SUM(C22:C29)</f>
        <v>0</v>
      </c>
      <c r="D21" s="254">
        <f>SUM(D22:D29)</f>
        <v>0</v>
      </c>
      <c r="E21" s="475"/>
      <c r="F21" s="476"/>
      <c r="G21" s="476"/>
      <c r="H21" s="476"/>
      <c r="I21" s="477"/>
      <c r="J21" s="480"/>
      <c r="K21" s="459"/>
      <c r="L21" s="189"/>
    </row>
    <row r="22" spans="1:12" x14ac:dyDescent="0.25">
      <c r="A22" s="461"/>
      <c r="B22" s="465"/>
      <c r="C22" s="23"/>
      <c r="D22" s="23"/>
      <c r="E22" s="24"/>
      <c r="F22" s="25"/>
      <c r="G22" s="26"/>
      <c r="H22" s="27"/>
      <c r="I22" s="28"/>
      <c r="J22" s="454"/>
      <c r="K22" s="454"/>
      <c r="L22" s="189"/>
    </row>
    <row r="23" spans="1:12" x14ac:dyDescent="0.25">
      <c r="A23" s="461"/>
      <c r="B23" s="465"/>
      <c r="C23" s="23"/>
      <c r="D23" s="23"/>
      <c r="E23" s="24"/>
      <c r="F23" s="25"/>
      <c r="G23" s="26"/>
      <c r="H23" s="27"/>
      <c r="I23" s="28"/>
      <c r="J23" s="455"/>
      <c r="K23" s="455"/>
      <c r="L23" s="189"/>
    </row>
    <row r="24" spans="1:12" x14ac:dyDescent="0.25">
      <c r="A24" s="461"/>
      <c r="B24" s="465"/>
      <c r="C24" s="23"/>
      <c r="D24" s="23"/>
      <c r="E24" s="24"/>
      <c r="F24" s="24"/>
      <c r="G24" s="26"/>
      <c r="H24" s="27"/>
      <c r="I24" s="28"/>
      <c r="J24" s="455"/>
      <c r="K24" s="455"/>
      <c r="L24" s="189"/>
    </row>
    <row r="25" spans="1:12" x14ac:dyDescent="0.25">
      <c r="A25" s="462"/>
      <c r="B25" s="465"/>
      <c r="C25" s="23"/>
      <c r="D25" s="23"/>
      <c r="E25" s="24"/>
      <c r="F25" s="24"/>
      <c r="G25" s="26"/>
      <c r="H25" s="27"/>
      <c r="I25" s="28"/>
      <c r="J25" s="455"/>
      <c r="K25" s="455"/>
      <c r="L25" s="189"/>
    </row>
    <row r="26" spans="1:12" x14ac:dyDescent="0.25">
      <c r="A26" s="462"/>
      <c r="B26" s="465"/>
      <c r="C26" s="23"/>
      <c r="D26" s="23"/>
      <c r="E26" s="24"/>
      <c r="F26" s="24"/>
      <c r="G26" s="26"/>
      <c r="H26" s="27"/>
      <c r="I26" s="28"/>
      <c r="J26" s="455"/>
      <c r="K26" s="455"/>
      <c r="L26" s="189"/>
    </row>
    <row r="27" spans="1:12" x14ac:dyDescent="0.25">
      <c r="A27" s="462"/>
      <c r="B27" s="465"/>
      <c r="C27" s="23"/>
      <c r="D27" s="23"/>
      <c r="E27" s="24"/>
      <c r="F27" s="24"/>
      <c r="G27" s="26"/>
      <c r="H27" s="27"/>
      <c r="I27" s="28"/>
      <c r="J27" s="455"/>
      <c r="K27" s="455"/>
      <c r="L27" s="189"/>
    </row>
    <row r="28" spans="1:12" x14ac:dyDescent="0.25">
      <c r="A28" s="462"/>
      <c r="B28" s="465"/>
      <c r="C28" s="23"/>
      <c r="D28" s="23"/>
      <c r="E28" s="24"/>
      <c r="F28" s="24"/>
      <c r="G28" s="26"/>
      <c r="H28" s="27"/>
      <c r="I28" s="28"/>
      <c r="J28" s="455"/>
      <c r="K28" s="455"/>
      <c r="L28" s="189"/>
    </row>
    <row r="29" spans="1:12" x14ac:dyDescent="0.25">
      <c r="A29" s="463"/>
      <c r="B29" s="466"/>
      <c r="C29" s="29"/>
      <c r="D29" s="29"/>
      <c r="E29" s="30"/>
      <c r="F29" s="30"/>
      <c r="G29" s="31"/>
      <c r="H29" s="32"/>
      <c r="I29" s="33"/>
      <c r="J29" s="456"/>
      <c r="K29" s="456"/>
      <c r="L29" s="189"/>
    </row>
    <row r="30" spans="1:12" x14ac:dyDescent="0.25">
      <c r="A30" s="252"/>
      <c r="B30" s="465">
        <f>Eelarve!E59</f>
        <v>0</v>
      </c>
      <c r="C30" s="465">
        <f>Eelarve!F59</f>
        <v>0</v>
      </c>
      <c r="D30" s="465">
        <f>Eelarve!G59</f>
        <v>0</v>
      </c>
      <c r="E30" s="469"/>
      <c r="F30" s="470"/>
      <c r="G30" s="470"/>
      <c r="H30" s="470"/>
      <c r="I30" s="471"/>
      <c r="J30" s="478">
        <f>B30-C32-D32</f>
        <v>0</v>
      </c>
      <c r="K30" s="457">
        <f>IFERROR(C32/C30,0)</f>
        <v>0</v>
      </c>
      <c r="L30" s="189"/>
    </row>
    <row r="31" spans="1:12" ht="6" customHeight="1" x14ac:dyDescent="0.25">
      <c r="A31" s="460" t="str">
        <f>Eelarve!A59</f>
        <v xml:space="preserve">4.3. </v>
      </c>
      <c r="B31" s="468"/>
      <c r="C31" s="468"/>
      <c r="D31" s="468"/>
      <c r="E31" s="472"/>
      <c r="F31" s="473"/>
      <c r="G31" s="473"/>
      <c r="H31" s="473"/>
      <c r="I31" s="474"/>
      <c r="J31" s="479"/>
      <c r="K31" s="458"/>
      <c r="L31" s="189"/>
    </row>
    <row r="32" spans="1:12" ht="18" customHeight="1" x14ac:dyDescent="0.25">
      <c r="A32" s="460"/>
      <c r="B32" s="464"/>
      <c r="C32" s="254">
        <f>SUM(C33:C40)</f>
        <v>0</v>
      </c>
      <c r="D32" s="254">
        <f>SUM(D33:D40)</f>
        <v>0</v>
      </c>
      <c r="E32" s="475"/>
      <c r="F32" s="476"/>
      <c r="G32" s="476"/>
      <c r="H32" s="476"/>
      <c r="I32" s="477"/>
      <c r="J32" s="480"/>
      <c r="K32" s="459"/>
      <c r="L32" s="189"/>
    </row>
    <row r="33" spans="1:12" x14ac:dyDescent="0.25">
      <c r="A33" s="461"/>
      <c r="B33" s="465"/>
      <c r="C33" s="23"/>
      <c r="D33" s="23"/>
      <c r="E33" s="24"/>
      <c r="F33" s="25"/>
      <c r="G33" s="26"/>
      <c r="H33" s="27"/>
      <c r="I33" s="28"/>
      <c r="J33" s="454"/>
      <c r="K33" s="454"/>
      <c r="L33" s="189"/>
    </row>
    <row r="34" spans="1:12" x14ac:dyDescent="0.25">
      <c r="A34" s="462"/>
      <c r="B34" s="465"/>
      <c r="C34" s="23"/>
      <c r="D34" s="23"/>
      <c r="E34" s="24"/>
      <c r="F34" s="24"/>
      <c r="G34" s="26"/>
      <c r="H34" s="27"/>
      <c r="I34" s="28"/>
      <c r="J34" s="455"/>
      <c r="K34" s="455"/>
      <c r="L34" s="189"/>
    </row>
    <row r="35" spans="1:12" x14ac:dyDescent="0.25">
      <c r="A35" s="462"/>
      <c r="B35" s="465"/>
      <c r="C35" s="23"/>
      <c r="D35" s="23"/>
      <c r="E35" s="24"/>
      <c r="F35" s="24"/>
      <c r="G35" s="26"/>
      <c r="H35" s="27"/>
      <c r="I35" s="28"/>
      <c r="J35" s="455"/>
      <c r="K35" s="455"/>
      <c r="L35" s="189"/>
    </row>
    <row r="36" spans="1:12" x14ac:dyDescent="0.25">
      <c r="A36" s="462"/>
      <c r="B36" s="465"/>
      <c r="C36" s="23"/>
      <c r="D36" s="23"/>
      <c r="E36" s="24"/>
      <c r="F36" s="24"/>
      <c r="G36" s="26"/>
      <c r="H36" s="27"/>
      <c r="I36" s="28"/>
      <c r="J36" s="455"/>
      <c r="K36" s="455"/>
      <c r="L36" s="189"/>
    </row>
    <row r="37" spans="1:12" x14ac:dyDescent="0.25">
      <c r="A37" s="462"/>
      <c r="B37" s="465"/>
      <c r="C37" s="23"/>
      <c r="D37" s="23"/>
      <c r="E37" s="24"/>
      <c r="F37" s="24"/>
      <c r="G37" s="26"/>
      <c r="H37" s="27"/>
      <c r="I37" s="28"/>
      <c r="J37" s="455"/>
      <c r="K37" s="455"/>
      <c r="L37" s="189"/>
    </row>
    <row r="38" spans="1:12" x14ac:dyDescent="0.25">
      <c r="A38" s="462"/>
      <c r="B38" s="465"/>
      <c r="C38" s="23"/>
      <c r="D38" s="23"/>
      <c r="E38" s="24"/>
      <c r="F38" s="24"/>
      <c r="G38" s="26"/>
      <c r="H38" s="27"/>
      <c r="I38" s="28"/>
      <c r="J38" s="455"/>
      <c r="K38" s="455"/>
      <c r="L38" s="189"/>
    </row>
    <row r="39" spans="1:12" x14ac:dyDescent="0.25">
      <c r="A39" s="462"/>
      <c r="B39" s="465"/>
      <c r="C39" s="23"/>
      <c r="D39" s="23"/>
      <c r="E39" s="24"/>
      <c r="F39" s="24"/>
      <c r="G39" s="26"/>
      <c r="H39" s="27"/>
      <c r="I39" s="28"/>
      <c r="J39" s="455"/>
      <c r="K39" s="455"/>
      <c r="L39" s="189"/>
    </row>
    <row r="40" spans="1:12" x14ac:dyDescent="0.25">
      <c r="A40" s="463"/>
      <c r="B40" s="466"/>
      <c r="C40" s="29"/>
      <c r="D40" s="29"/>
      <c r="E40" s="30"/>
      <c r="F40" s="30"/>
      <c r="G40" s="31"/>
      <c r="H40" s="32"/>
      <c r="I40" s="33"/>
      <c r="J40" s="456"/>
      <c r="K40" s="456"/>
      <c r="L40" s="189"/>
    </row>
    <row r="41" spans="1:12" x14ac:dyDescent="0.25">
      <c r="A41" s="252"/>
      <c r="B41" s="465">
        <f>Eelarve!E60</f>
        <v>0</v>
      </c>
      <c r="C41" s="465">
        <f>Eelarve!F60</f>
        <v>0</v>
      </c>
      <c r="D41" s="465">
        <f>Eelarve!G60</f>
        <v>0</v>
      </c>
      <c r="E41" s="469"/>
      <c r="F41" s="470"/>
      <c r="G41" s="470"/>
      <c r="H41" s="470"/>
      <c r="I41" s="471"/>
      <c r="J41" s="478">
        <f>B41-C43-D43</f>
        <v>0</v>
      </c>
      <c r="K41" s="457">
        <f>IFERROR(C43/C41,0)</f>
        <v>0</v>
      </c>
      <c r="L41" s="189"/>
    </row>
    <row r="42" spans="1:12" ht="4.5" customHeight="1" x14ac:dyDescent="0.25">
      <c r="A42" s="460" t="str">
        <f>Eelarve!A60</f>
        <v xml:space="preserve">4.4. </v>
      </c>
      <c r="B42" s="468"/>
      <c r="C42" s="468"/>
      <c r="D42" s="468"/>
      <c r="E42" s="472"/>
      <c r="F42" s="473"/>
      <c r="G42" s="473"/>
      <c r="H42" s="473"/>
      <c r="I42" s="474"/>
      <c r="J42" s="479"/>
      <c r="K42" s="458"/>
      <c r="L42" s="189"/>
    </row>
    <row r="43" spans="1:12" ht="17.25" customHeight="1" x14ac:dyDescent="0.25">
      <c r="A43" s="460"/>
      <c r="B43" s="464"/>
      <c r="C43" s="254">
        <f>SUM(C44:C51)</f>
        <v>0</v>
      </c>
      <c r="D43" s="254">
        <f>SUM(D44:D51)</f>
        <v>0</v>
      </c>
      <c r="E43" s="475"/>
      <c r="F43" s="476"/>
      <c r="G43" s="476"/>
      <c r="H43" s="476"/>
      <c r="I43" s="477"/>
      <c r="J43" s="480"/>
      <c r="K43" s="459"/>
      <c r="L43" s="189"/>
    </row>
    <row r="44" spans="1:12" x14ac:dyDescent="0.25">
      <c r="A44" s="461"/>
      <c r="B44" s="465"/>
      <c r="C44" s="23"/>
      <c r="D44" s="23"/>
      <c r="E44" s="24"/>
      <c r="F44" s="25"/>
      <c r="G44" s="26"/>
      <c r="H44" s="27"/>
      <c r="I44" s="28"/>
      <c r="J44" s="454"/>
      <c r="K44" s="454"/>
      <c r="L44" s="189"/>
    </row>
    <row r="45" spans="1:12" x14ac:dyDescent="0.25">
      <c r="A45" s="462"/>
      <c r="B45" s="465"/>
      <c r="C45" s="23"/>
      <c r="D45" s="23"/>
      <c r="E45" s="24"/>
      <c r="F45" s="25"/>
      <c r="G45" s="26"/>
      <c r="H45" s="27"/>
      <c r="I45" s="28"/>
      <c r="J45" s="455"/>
      <c r="K45" s="455"/>
      <c r="L45" s="189"/>
    </row>
    <row r="46" spans="1:12" x14ac:dyDescent="0.25">
      <c r="A46" s="462"/>
      <c r="B46" s="465"/>
      <c r="C46" s="23"/>
      <c r="D46" s="23"/>
      <c r="E46" s="24"/>
      <c r="F46" s="24"/>
      <c r="G46" s="26"/>
      <c r="H46" s="27"/>
      <c r="I46" s="28"/>
      <c r="J46" s="455"/>
      <c r="K46" s="455"/>
      <c r="L46" s="189"/>
    </row>
    <row r="47" spans="1:12" x14ac:dyDescent="0.25">
      <c r="A47" s="462"/>
      <c r="B47" s="465"/>
      <c r="C47" s="23"/>
      <c r="D47" s="23"/>
      <c r="E47" s="24"/>
      <c r="F47" s="24"/>
      <c r="G47" s="26"/>
      <c r="H47" s="27"/>
      <c r="I47" s="28"/>
      <c r="J47" s="455"/>
      <c r="K47" s="455"/>
      <c r="L47" s="189"/>
    </row>
    <row r="48" spans="1:12" x14ac:dyDescent="0.25">
      <c r="A48" s="462"/>
      <c r="B48" s="465"/>
      <c r="C48" s="23"/>
      <c r="D48" s="23"/>
      <c r="E48" s="24"/>
      <c r="F48" s="24"/>
      <c r="G48" s="26"/>
      <c r="H48" s="27"/>
      <c r="I48" s="28"/>
      <c r="J48" s="455"/>
      <c r="K48" s="455"/>
      <c r="L48" s="189"/>
    </row>
    <row r="49" spans="1:12" x14ac:dyDescent="0.25">
      <c r="A49" s="462"/>
      <c r="B49" s="465"/>
      <c r="C49" s="23"/>
      <c r="D49" s="23"/>
      <c r="E49" s="24"/>
      <c r="F49" s="24"/>
      <c r="G49" s="26"/>
      <c r="H49" s="27"/>
      <c r="I49" s="28"/>
      <c r="J49" s="455"/>
      <c r="K49" s="455"/>
      <c r="L49" s="189"/>
    </row>
    <row r="50" spans="1:12" x14ac:dyDescent="0.25">
      <c r="A50" s="462"/>
      <c r="B50" s="465"/>
      <c r="C50" s="23"/>
      <c r="D50" s="23"/>
      <c r="E50" s="24"/>
      <c r="F50" s="24"/>
      <c r="G50" s="26"/>
      <c r="H50" s="27"/>
      <c r="I50" s="28"/>
      <c r="J50" s="455"/>
      <c r="K50" s="455"/>
      <c r="L50" s="189"/>
    </row>
    <row r="51" spans="1:12" x14ac:dyDescent="0.25">
      <c r="A51" s="463"/>
      <c r="B51" s="466"/>
      <c r="C51" s="29"/>
      <c r="D51" s="29"/>
      <c r="E51" s="30"/>
      <c r="F51" s="30"/>
      <c r="G51" s="31"/>
      <c r="H51" s="32"/>
      <c r="I51" s="33"/>
      <c r="J51" s="456"/>
      <c r="K51" s="456"/>
      <c r="L51" s="189"/>
    </row>
    <row r="52" spans="1:12" x14ac:dyDescent="0.25">
      <c r="A52" s="252"/>
      <c r="B52" s="465">
        <f>Eelarve!E61</f>
        <v>0</v>
      </c>
      <c r="C52" s="465">
        <f>Eelarve!F61</f>
        <v>0</v>
      </c>
      <c r="D52" s="465">
        <f>Eelarve!G61</f>
        <v>0</v>
      </c>
      <c r="E52" s="469"/>
      <c r="F52" s="470"/>
      <c r="G52" s="470"/>
      <c r="H52" s="470"/>
      <c r="I52" s="471"/>
      <c r="J52" s="478">
        <f>B52-C54-D54</f>
        <v>0</v>
      </c>
      <c r="K52" s="457">
        <f>IFERROR(C54/C52,0)</f>
        <v>0</v>
      </c>
      <c r="L52" s="189"/>
    </row>
    <row r="53" spans="1:12" ht="4.5" customHeight="1" x14ac:dyDescent="0.25">
      <c r="A53" s="460" t="str">
        <f>Eelarve!A61</f>
        <v xml:space="preserve">4.5. </v>
      </c>
      <c r="B53" s="468"/>
      <c r="C53" s="468"/>
      <c r="D53" s="468"/>
      <c r="E53" s="472"/>
      <c r="F53" s="473"/>
      <c r="G53" s="473"/>
      <c r="H53" s="473"/>
      <c r="I53" s="474"/>
      <c r="J53" s="479"/>
      <c r="K53" s="458"/>
      <c r="L53" s="189"/>
    </row>
    <row r="54" spans="1:12" ht="18.75" customHeight="1" x14ac:dyDescent="0.25">
      <c r="A54" s="460"/>
      <c r="B54" s="464"/>
      <c r="C54" s="254">
        <f>SUM(C55:C62)</f>
        <v>0</v>
      </c>
      <c r="D54" s="254">
        <f>SUM(D55:D62)</f>
        <v>0</v>
      </c>
      <c r="E54" s="475"/>
      <c r="F54" s="476"/>
      <c r="G54" s="476"/>
      <c r="H54" s="476"/>
      <c r="I54" s="477"/>
      <c r="J54" s="480"/>
      <c r="K54" s="459"/>
      <c r="L54" s="189"/>
    </row>
    <row r="55" spans="1:12" x14ac:dyDescent="0.25">
      <c r="A55" s="461"/>
      <c r="B55" s="465"/>
      <c r="C55" s="23"/>
      <c r="D55" s="23"/>
      <c r="E55" s="24"/>
      <c r="F55" s="25"/>
      <c r="G55" s="26"/>
      <c r="H55" s="27"/>
      <c r="I55" s="28"/>
      <c r="J55" s="454"/>
      <c r="K55" s="454"/>
      <c r="L55" s="189"/>
    </row>
    <row r="56" spans="1:12" x14ac:dyDescent="0.25">
      <c r="A56" s="461"/>
      <c r="B56" s="465"/>
      <c r="C56" s="23"/>
      <c r="D56" s="23"/>
      <c r="E56" s="24"/>
      <c r="F56" s="24"/>
      <c r="G56" s="26"/>
      <c r="H56" s="27"/>
      <c r="I56" s="28"/>
      <c r="J56" s="455"/>
      <c r="K56" s="455"/>
      <c r="L56" s="189"/>
    </row>
    <row r="57" spans="1:12" x14ac:dyDescent="0.25">
      <c r="A57" s="462"/>
      <c r="B57" s="465"/>
      <c r="C57" s="23"/>
      <c r="D57" s="23"/>
      <c r="E57" s="24"/>
      <c r="F57" s="24"/>
      <c r="G57" s="26"/>
      <c r="H57" s="27"/>
      <c r="I57" s="28"/>
      <c r="J57" s="455"/>
      <c r="K57" s="455"/>
      <c r="L57" s="189"/>
    </row>
    <row r="58" spans="1:12" x14ac:dyDescent="0.25">
      <c r="A58" s="462"/>
      <c r="B58" s="465"/>
      <c r="C58" s="23"/>
      <c r="D58" s="23"/>
      <c r="E58" s="24"/>
      <c r="F58" s="24"/>
      <c r="G58" s="26"/>
      <c r="H58" s="27"/>
      <c r="I58" s="28"/>
      <c r="J58" s="455"/>
      <c r="K58" s="455"/>
      <c r="L58" s="189"/>
    </row>
    <row r="59" spans="1:12" x14ac:dyDescent="0.25">
      <c r="A59" s="462"/>
      <c r="B59" s="465"/>
      <c r="C59" s="23"/>
      <c r="D59" s="23"/>
      <c r="E59" s="24"/>
      <c r="F59" s="24"/>
      <c r="G59" s="26"/>
      <c r="H59" s="27"/>
      <c r="I59" s="28"/>
      <c r="J59" s="455"/>
      <c r="K59" s="455"/>
      <c r="L59" s="189"/>
    </row>
    <row r="60" spans="1:12" x14ac:dyDescent="0.25">
      <c r="A60" s="462"/>
      <c r="B60" s="465"/>
      <c r="C60" s="23"/>
      <c r="D60" s="23"/>
      <c r="E60" s="24"/>
      <c r="F60" s="24"/>
      <c r="G60" s="26"/>
      <c r="H60" s="27"/>
      <c r="I60" s="28"/>
      <c r="J60" s="455"/>
      <c r="K60" s="455"/>
      <c r="L60" s="189"/>
    </row>
    <row r="61" spans="1:12" x14ac:dyDescent="0.25">
      <c r="A61" s="462"/>
      <c r="B61" s="465"/>
      <c r="C61" s="23"/>
      <c r="D61" s="23"/>
      <c r="E61" s="24"/>
      <c r="F61" s="24"/>
      <c r="G61" s="26"/>
      <c r="H61" s="27"/>
      <c r="I61" s="28"/>
      <c r="J61" s="455"/>
      <c r="K61" s="455"/>
      <c r="L61" s="189"/>
    </row>
    <row r="62" spans="1:12" x14ac:dyDescent="0.25">
      <c r="A62" s="463"/>
      <c r="B62" s="466"/>
      <c r="C62" s="29"/>
      <c r="D62" s="29"/>
      <c r="E62" s="30"/>
      <c r="F62" s="30"/>
      <c r="G62" s="31"/>
      <c r="H62" s="32"/>
      <c r="I62" s="33"/>
      <c r="J62" s="456"/>
      <c r="K62" s="456"/>
      <c r="L62" s="189"/>
    </row>
    <row r="63" spans="1:12" x14ac:dyDescent="0.25">
      <c r="A63" s="252"/>
      <c r="B63" s="465">
        <f>Eelarve!E62</f>
        <v>0</v>
      </c>
      <c r="C63" s="465">
        <f>Eelarve!F62</f>
        <v>0</v>
      </c>
      <c r="D63" s="465">
        <f>Eelarve!G62</f>
        <v>0</v>
      </c>
      <c r="E63" s="469"/>
      <c r="F63" s="470"/>
      <c r="G63" s="470"/>
      <c r="H63" s="470"/>
      <c r="I63" s="471"/>
      <c r="J63" s="478">
        <f>B63-C65-D65</f>
        <v>0</v>
      </c>
      <c r="K63" s="457">
        <f>IFERROR(C65/C63,0)</f>
        <v>0</v>
      </c>
      <c r="L63" s="189"/>
    </row>
    <row r="64" spans="1:12" ht="6" customHeight="1" x14ac:dyDescent="0.25">
      <c r="A64" s="460" t="str">
        <f>Eelarve!A62</f>
        <v xml:space="preserve">4.6. </v>
      </c>
      <c r="B64" s="468"/>
      <c r="C64" s="468"/>
      <c r="D64" s="468"/>
      <c r="E64" s="472"/>
      <c r="F64" s="473"/>
      <c r="G64" s="473"/>
      <c r="H64" s="473"/>
      <c r="I64" s="474"/>
      <c r="J64" s="479"/>
      <c r="K64" s="458"/>
      <c r="L64" s="189"/>
    </row>
    <row r="65" spans="1:12" ht="18" customHeight="1" x14ac:dyDescent="0.25">
      <c r="A65" s="460"/>
      <c r="B65" s="464"/>
      <c r="C65" s="254">
        <f>SUM(C66:C73)</f>
        <v>0</v>
      </c>
      <c r="D65" s="254">
        <f>SUM(D66:D73)</f>
        <v>0</v>
      </c>
      <c r="E65" s="475"/>
      <c r="F65" s="476"/>
      <c r="G65" s="476"/>
      <c r="H65" s="476"/>
      <c r="I65" s="477"/>
      <c r="J65" s="480"/>
      <c r="K65" s="459"/>
      <c r="L65" s="189"/>
    </row>
    <row r="66" spans="1:12" x14ac:dyDescent="0.25">
      <c r="A66" s="461"/>
      <c r="B66" s="465"/>
      <c r="C66" s="23"/>
      <c r="D66" s="23"/>
      <c r="E66" s="24"/>
      <c r="F66" s="25"/>
      <c r="G66" s="26"/>
      <c r="H66" s="27"/>
      <c r="I66" s="28"/>
      <c r="J66" s="454"/>
      <c r="K66" s="454"/>
      <c r="L66" s="189"/>
    </row>
    <row r="67" spans="1:12" x14ac:dyDescent="0.25">
      <c r="A67" s="461"/>
      <c r="B67" s="465"/>
      <c r="C67" s="23"/>
      <c r="D67" s="23"/>
      <c r="E67" s="24"/>
      <c r="F67" s="25"/>
      <c r="G67" s="26"/>
      <c r="H67" s="27"/>
      <c r="I67" s="28"/>
      <c r="J67" s="455"/>
      <c r="K67" s="455"/>
      <c r="L67" s="189"/>
    </row>
    <row r="68" spans="1:12" x14ac:dyDescent="0.25">
      <c r="A68" s="461"/>
      <c r="B68" s="465"/>
      <c r="C68" s="23"/>
      <c r="D68" s="23"/>
      <c r="E68" s="24"/>
      <c r="F68" s="24"/>
      <c r="G68" s="26"/>
      <c r="H68" s="27"/>
      <c r="I68" s="28"/>
      <c r="J68" s="455"/>
      <c r="K68" s="455"/>
      <c r="L68" s="189"/>
    </row>
    <row r="69" spans="1:12" x14ac:dyDescent="0.25">
      <c r="A69" s="462"/>
      <c r="B69" s="465"/>
      <c r="C69" s="23"/>
      <c r="D69" s="23"/>
      <c r="E69" s="24"/>
      <c r="F69" s="24"/>
      <c r="G69" s="26"/>
      <c r="H69" s="27"/>
      <c r="I69" s="28"/>
      <c r="J69" s="455"/>
      <c r="K69" s="455"/>
      <c r="L69" s="189"/>
    </row>
    <row r="70" spans="1:12" x14ac:dyDescent="0.25">
      <c r="A70" s="462"/>
      <c r="B70" s="465"/>
      <c r="C70" s="23"/>
      <c r="D70" s="23"/>
      <c r="E70" s="24"/>
      <c r="F70" s="24"/>
      <c r="G70" s="26"/>
      <c r="H70" s="27"/>
      <c r="I70" s="28"/>
      <c r="J70" s="455"/>
      <c r="K70" s="455"/>
      <c r="L70" s="189"/>
    </row>
    <row r="71" spans="1:12" x14ac:dyDescent="0.25">
      <c r="A71" s="462"/>
      <c r="B71" s="465"/>
      <c r="C71" s="23"/>
      <c r="D71" s="23"/>
      <c r="E71" s="24"/>
      <c r="F71" s="24"/>
      <c r="G71" s="26"/>
      <c r="H71" s="27"/>
      <c r="I71" s="28"/>
      <c r="J71" s="455"/>
      <c r="K71" s="455"/>
      <c r="L71" s="189"/>
    </row>
    <row r="72" spans="1:12" x14ac:dyDescent="0.25">
      <c r="A72" s="462"/>
      <c r="B72" s="465"/>
      <c r="C72" s="23"/>
      <c r="D72" s="23"/>
      <c r="E72" s="24"/>
      <c r="F72" s="24"/>
      <c r="G72" s="26"/>
      <c r="H72" s="27"/>
      <c r="I72" s="28"/>
      <c r="J72" s="455"/>
      <c r="K72" s="455"/>
      <c r="L72" s="189"/>
    </row>
    <row r="73" spans="1:12" x14ac:dyDescent="0.25">
      <c r="A73" s="463"/>
      <c r="B73" s="466"/>
      <c r="C73" s="29"/>
      <c r="D73" s="29"/>
      <c r="E73" s="30"/>
      <c r="F73" s="30"/>
      <c r="G73" s="31"/>
      <c r="H73" s="32"/>
      <c r="I73" s="33"/>
      <c r="J73" s="456"/>
      <c r="K73" s="456"/>
      <c r="L73" s="189"/>
    </row>
    <row r="74" spans="1:12" x14ac:dyDescent="0.25">
      <c r="A74" s="252"/>
      <c r="B74" s="465">
        <f>Eelarve!E63</f>
        <v>0</v>
      </c>
      <c r="C74" s="465">
        <f>Eelarve!F63</f>
        <v>0</v>
      </c>
      <c r="D74" s="465">
        <f>Eelarve!G63</f>
        <v>0</v>
      </c>
      <c r="E74" s="469"/>
      <c r="F74" s="470"/>
      <c r="G74" s="470"/>
      <c r="H74" s="470"/>
      <c r="I74" s="471"/>
      <c r="J74" s="478">
        <f>B74-C76-D76</f>
        <v>0</v>
      </c>
      <c r="K74" s="457">
        <f>IFERROR(C76/C74,0)</f>
        <v>0</v>
      </c>
      <c r="L74" s="189"/>
    </row>
    <row r="75" spans="1:12" ht="6" customHeight="1" x14ac:dyDescent="0.25">
      <c r="A75" s="460" t="str">
        <f>Eelarve!A63</f>
        <v xml:space="preserve">4.7. </v>
      </c>
      <c r="B75" s="468"/>
      <c r="C75" s="468"/>
      <c r="D75" s="468"/>
      <c r="E75" s="472"/>
      <c r="F75" s="473"/>
      <c r="G75" s="473"/>
      <c r="H75" s="473"/>
      <c r="I75" s="474"/>
      <c r="J75" s="479"/>
      <c r="K75" s="458"/>
      <c r="L75" s="189"/>
    </row>
    <row r="76" spans="1:12" ht="18" customHeight="1" x14ac:dyDescent="0.25">
      <c r="A76" s="460"/>
      <c r="B76" s="464"/>
      <c r="C76" s="254">
        <f>SUM(C77:C84)</f>
        <v>0</v>
      </c>
      <c r="D76" s="254">
        <f>SUM(D77:D84)</f>
        <v>0</v>
      </c>
      <c r="E76" s="475"/>
      <c r="F76" s="476"/>
      <c r="G76" s="476"/>
      <c r="H76" s="476"/>
      <c r="I76" s="477"/>
      <c r="J76" s="480"/>
      <c r="K76" s="459"/>
      <c r="L76" s="189"/>
    </row>
    <row r="77" spans="1:12" x14ac:dyDescent="0.25">
      <c r="A77" s="461"/>
      <c r="B77" s="465"/>
      <c r="C77" s="23"/>
      <c r="D77" s="23"/>
      <c r="E77" s="24"/>
      <c r="F77" s="25"/>
      <c r="G77" s="26"/>
      <c r="H77" s="27"/>
      <c r="I77" s="28"/>
      <c r="J77" s="454"/>
      <c r="K77" s="454"/>
      <c r="L77" s="189"/>
    </row>
    <row r="78" spans="1:12" x14ac:dyDescent="0.25">
      <c r="A78" s="461"/>
      <c r="B78" s="465"/>
      <c r="C78" s="23"/>
      <c r="D78" s="23"/>
      <c r="E78" s="24"/>
      <c r="F78" s="25"/>
      <c r="G78" s="26"/>
      <c r="H78" s="27"/>
      <c r="I78" s="28"/>
      <c r="J78" s="455"/>
      <c r="K78" s="455"/>
      <c r="L78" s="189"/>
    </row>
    <row r="79" spans="1:12" x14ac:dyDescent="0.25">
      <c r="A79" s="462"/>
      <c r="B79" s="465"/>
      <c r="C79" s="23"/>
      <c r="D79" s="23"/>
      <c r="E79" s="24"/>
      <c r="F79" s="24"/>
      <c r="G79" s="26"/>
      <c r="H79" s="27"/>
      <c r="I79" s="28"/>
      <c r="J79" s="455"/>
      <c r="K79" s="455"/>
      <c r="L79" s="189"/>
    </row>
    <row r="80" spans="1:12" x14ac:dyDescent="0.25">
      <c r="A80" s="462"/>
      <c r="B80" s="465"/>
      <c r="C80" s="23"/>
      <c r="D80" s="23"/>
      <c r="E80" s="24"/>
      <c r="F80" s="24"/>
      <c r="G80" s="26"/>
      <c r="H80" s="27"/>
      <c r="I80" s="28"/>
      <c r="J80" s="455"/>
      <c r="K80" s="455"/>
      <c r="L80" s="189"/>
    </row>
    <row r="81" spans="1:12" x14ac:dyDescent="0.25">
      <c r="A81" s="462"/>
      <c r="B81" s="465"/>
      <c r="C81" s="23"/>
      <c r="D81" s="23"/>
      <c r="E81" s="24"/>
      <c r="F81" s="24"/>
      <c r="G81" s="26"/>
      <c r="H81" s="27"/>
      <c r="I81" s="28"/>
      <c r="J81" s="455"/>
      <c r="K81" s="455"/>
      <c r="L81" s="189"/>
    </row>
    <row r="82" spans="1:12" x14ac:dyDescent="0.25">
      <c r="A82" s="462"/>
      <c r="B82" s="465"/>
      <c r="C82" s="23"/>
      <c r="D82" s="23"/>
      <c r="E82" s="24"/>
      <c r="F82" s="24"/>
      <c r="G82" s="26"/>
      <c r="H82" s="27"/>
      <c r="I82" s="28"/>
      <c r="J82" s="455"/>
      <c r="K82" s="455"/>
      <c r="L82" s="189"/>
    </row>
    <row r="83" spans="1:12" x14ac:dyDescent="0.25">
      <c r="A83" s="462"/>
      <c r="B83" s="465"/>
      <c r="C83" s="23"/>
      <c r="D83" s="23"/>
      <c r="E83" s="24"/>
      <c r="F83" s="24"/>
      <c r="G83" s="26"/>
      <c r="H83" s="27"/>
      <c r="I83" s="28"/>
      <c r="J83" s="455"/>
      <c r="K83" s="455"/>
      <c r="L83" s="189"/>
    </row>
    <row r="84" spans="1:12" x14ac:dyDescent="0.25">
      <c r="A84" s="463"/>
      <c r="B84" s="466"/>
      <c r="C84" s="29"/>
      <c r="D84" s="29"/>
      <c r="E84" s="30"/>
      <c r="F84" s="30"/>
      <c r="G84" s="31"/>
      <c r="H84" s="32"/>
      <c r="I84" s="33"/>
      <c r="J84" s="456"/>
      <c r="K84" s="456"/>
      <c r="L84" s="189"/>
    </row>
    <row r="85" spans="1:12" x14ac:dyDescent="0.25">
      <c r="A85" s="252"/>
      <c r="B85" s="465">
        <f>Eelarve!E64</f>
        <v>0</v>
      </c>
      <c r="C85" s="465">
        <f>Eelarve!F64</f>
        <v>0</v>
      </c>
      <c r="D85" s="465">
        <f>Eelarve!G64</f>
        <v>0</v>
      </c>
      <c r="E85" s="469"/>
      <c r="F85" s="470"/>
      <c r="G85" s="470"/>
      <c r="H85" s="470"/>
      <c r="I85" s="471"/>
      <c r="J85" s="478">
        <f>B85-C87-D87</f>
        <v>0</v>
      </c>
      <c r="K85" s="457">
        <f>IFERROR(C87/C85,0)</f>
        <v>0</v>
      </c>
      <c r="L85" s="189"/>
    </row>
    <row r="86" spans="1:12" x14ac:dyDescent="0.25">
      <c r="A86" s="460" t="str">
        <f>Eelarve!A64</f>
        <v xml:space="preserve">4.8. </v>
      </c>
      <c r="B86" s="468"/>
      <c r="C86" s="468"/>
      <c r="D86" s="468"/>
      <c r="E86" s="472"/>
      <c r="F86" s="473"/>
      <c r="G86" s="473"/>
      <c r="H86" s="473"/>
      <c r="I86" s="474"/>
      <c r="J86" s="479"/>
      <c r="K86" s="458"/>
      <c r="L86" s="189"/>
    </row>
    <row r="87" spans="1:12" x14ac:dyDescent="0.25">
      <c r="A87" s="460"/>
      <c r="B87" s="464"/>
      <c r="C87" s="254">
        <f>SUM(C88:C95)</f>
        <v>0</v>
      </c>
      <c r="D87" s="254">
        <f>SUM(D88:D95)</f>
        <v>0</v>
      </c>
      <c r="E87" s="475"/>
      <c r="F87" s="476"/>
      <c r="G87" s="476"/>
      <c r="H87" s="476"/>
      <c r="I87" s="477"/>
      <c r="J87" s="480"/>
      <c r="K87" s="459"/>
      <c r="L87" s="189"/>
    </row>
    <row r="88" spans="1:12" x14ac:dyDescent="0.25">
      <c r="A88" s="461"/>
      <c r="B88" s="465"/>
      <c r="C88" s="23"/>
      <c r="D88" s="23"/>
      <c r="E88" s="24"/>
      <c r="F88" s="25"/>
      <c r="G88" s="26"/>
      <c r="H88" s="27"/>
      <c r="I88" s="28"/>
      <c r="J88" s="454"/>
      <c r="K88" s="454"/>
      <c r="L88" s="189"/>
    </row>
    <row r="89" spans="1:12" x14ac:dyDescent="0.25">
      <c r="A89" s="461"/>
      <c r="B89" s="465"/>
      <c r="C89" s="23"/>
      <c r="D89" s="23"/>
      <c r="E89" s="24"/>
      <c r="F89" s="25"/>
      <c r="G89" s="26"/>
      <c r="H89" s="27"/>
      <c r="I89" s="28"/>
      <c r="J89" s="455"/>
      <c r="K89" s="455"/>
      <c r="L89" s="189"/>
    </row>
    <row r="90" spans="1:12" x14ac:dyDescent="0.25">
      <c r="A90" s="462"/>
      <c r="B90" s="465"/>
      <c r="C90" s="23"/>
      <c r="D90" s="23"/>
      <c r="E90" s="24"/>
      <c r="F90" s="24"/>
      <c r="G90" s="26"/>
      <c r="H90" s="27"/>
      <c r="I90" s="28"/>
      <c r="J90" s="455"/>
      <c r="K90" s="455"/>
      <c r="L90" s="189"/>
    </row>
    <row r="91" spans="1:12" x14ac:dyDescent="0.25">
      <c r="A91" s="462"/>
      <c r="B91" s="465"/>
      <c r="C91" s="23"/>
      <c r="D91" s="23"/>
      <c r="E91" s="24"/>
      <c r="F91" s="24"/>
      <c r="G91" s="26"/>
      <c r="H91" s="27"/>
      <c r="I91" s="28"/>
      <c r="J91" s="455"/>
      <c r="K91" s="455"/>
      <c r="L91" s="189"/>
    </row>
    <row r="92" spans="1:12" x14ac:dyDescent="0.25">
      <c r="A92" s="462"/>
      <c r="B92" s="465"/>
      <c r="C92" s="23"/>
      <c r="D92" s="23"/>
      <c r="E92" s="24"/>
      <c r="F92" s="24"/>
      <c r="G92" s="26"/>
      <c r="H92" s="27"/>
      <c r="I92" s="28"/>
      <c r="J92" s="455"/>
      <c r="K92" s="455"/>
      <c r="L92" s="189"/>
    </row>
    <row r="93" spans="1:12" x14ac:dyDescent="0.25">
      <c r="A93" s="462"/>
      <c r="B93" s="465"/>
      <c r="C93" s="23"/>
      <c r="D93" s="23"/>
      <c r="E93" s="24"/>
      <c r="F93" s="24"/>
      <c r="G93" s="26"/>
      <c r="H93" s="27"/>
      <c r="I93" s="28"/>
      <c r="J93" s="455"/>
      <c r="K93" s="455"/>
      <c r="L93" s="189"/>
    </row>
    <row r="94" spans="1:12" x14ac:dyDescent="0.25">
      <c r="A94" s="462"/>
      <c r="B94" s="465"/>
      <c r="C94" s="23"/>
      <c r="D94" s="23"/>
      <c r="E94" s="24"/>
      <c r="F94" s="24"/>
      <c r="G94" s="26"/>
      <c r="H94" s="27"/>
      <c r="I94" s="28"/>
      <c r="J94" s="455"/>
      <c r="K94" s="455"/>
      <c r="L94" s="189"/>
    </row>
    <row r="95" spans="1:12" x14ac:dyDescent="0.25">
      <c r="A95" s="463"/>
      <c r="B95" s="466"/>
      <c r="C95" s="29"/>
      <c r="D95" s="29"/>
      <c r="E95" s="30"/>
      <c r="F95" s="30"/>
      <c r="G95" s="31"/>
      <c r="H95" s="32"/>
      <c r="I95" s="33"/>
      <c r="J95" s="456"/>
      <c r="K95" s="456"/>
      <c r="L95" s="189"/>
    </row>
    <row r="96" spans="1:12" x14ac:dyDescent="0.25">
      <c r="A96" s="252"/>
      <c r="B96" s="465">
        <f>Eelarve!E65</f>
        <v>0</v>
      </c>
      <c r="C96" s="465">
        <f>Eelarve!F65</f>
        <v>0</v>
      </c>
      <c r="D96" s="465">
        <f>Eelarve!G65</f>
        <v>0</v>
      </c>
      <c r="E96" s="469"/>
      <c r="F96" s="470"/>
      <c r="G96" s="470"/>
      <c r="H96" s="470"/>
      <c r="I96" s="471"/>
      <c r="J96" s="478">
        <f>B96-C98-D98</f>
        <v>0</v>
      </c>
      <c r="K96" s="457">
        <f>IFERROR(C98/C96,0)</f>
        <v>0</v>
      </c>
      <c r="L96" s="189"/>
    </row>
    <row r="97" spans="1:12" x14ac:dyDescent="0.25">
      <c r="A97" s="460" t="str">
        <f>Eelarve!A65</f>
        <v xml:space="preserve">4.9. </v>
      </c>
      <c r="B97" s="468"/>
      <c r="C97" s="468"/>
      <c r="D97" s="468"/>
      <c r="E97" s="472"/>
      <c r="F97" s="473"/>
      <c r="G97" s="473"/>
      <c r="H97" s="473"/>
      <c r="I97" s="474"/>
      <c r="J97" s="479"/>
      <c r="K97" s="458"/>
      <c r="L97" s="189"/>
    </row>
    <row r="98" spans="1:12" x14ac:dyDescent="0.25">
      <c r="A98" s="460"/>
      <c r="B98" s="464"/>
      <c r="C98" s="254">
        <f>SUM(C99:C106)</f>
        <v>0</v>
      </c>
      <c r="D98" s="254">
        <f>SUM(D99:D106)</f>
        <v>0</v>
      </c>
      <c r="E98" s="475"/>
      <c r="F98" s="476"/>
      <c r="G98" s="476"/>
      <c r="H98" s="476"/>
      <c r="I98" s="477"/>
      <c r="J98" s="480"/>
      <c r="K98" s="459"/>
      <c r="L98" s="189"/>
    </row>
    <row r="99" spans="1:12" x14ac:dyDescent="0.25">
      <c r="A99" s="461"/>
      <c r="B99" s="465"/>
      <c r="C99" s="23"/>
      <c r="D99" s="23"/>
      <c r="E99" s="24"/>
      <c r="F99" s="25"/>
      <c r="G99" s="26"/>
      <c r="H99" s="27"/>
      <c r="I99" s="28"/>
      <c r="J99" s="454"/>
      <c r="K99" s="454"/>
      <c r="L99" s="189"/>
    </row>
    <row r="100" spans="1:12" x14ac:dyDescent="0.25">
      <c r="A100" s="461"/>
      <c r="B100" s="465"/>
      <c r="C100" s="23"/>
      <c r="D100" s="23"/>
      <c r="E100" s="24"/>
      <c r="F100" s="25"/>
      <c r="G100" s="26"/>
      <c r="H100" s="27"/>
      <c r="I100" s="28"/>
      <c r="J100" s="455"/>
      <c r="K100" s="455"/>
      <c r="L100" s="189"/>
    </row>
    <row r="101" spans="1:12" x14ac:dyDescent="0.25">
      <c r="A101" s="462"/>
      <c r="B101" s="465"/>
      <c r="C101" s="23"/>
      <c r="D101" s="23"/>
      <c r="E101" s="24"/>
      <c r="F101" s="24"/>
      <c r="G101" s="26"/>
      <c r="H101" s="27"/>
      <c r="I101" s="28"/>
      <c r="J101" s="455"/>
      <c r="K101" s="455"/>
      <c r="L101" s="189"/>
    </row>
    <row r="102" spans="1:12" x14ac:dyDescent="0.25">
      <c r="A102" s="462"/>
      <c r="B102" s="465"/>
      <c r="C102" s="23"/>
      <c r="D102" s="23"/>
      <c r="E102" s="24"/>
      <c r="F102" s="24"/>
      <c r="G102" s="26"/>
      <c r="H102" s="27"/>
      <c r="I102" s="28"/>
      <c r="J102" s="455"/>
      <c r="K102" s="455"/>
      <c r="L102" s="189"/>
    </row>
    <row r="103" spans="1:12" x14ac:dyDescent="0.25">
      <c r="A103" s="462"/>
      <c r="B103" s="465"/>
      <c r="C103" s="23"/>
      <c r="D103" s="23"/>
      <c r="E103" s="24"/>
      <c r="F103" s="24"/>
      <c r="G103" s="26"/>
      <c r="H103" s="27"/>
      <c r="I103" s="28"/>
      <c r="J103" s="455"/>
      <c r="K103" s="455"/>
      <c r="L103" s="189"/>
    </row>
    <row r="104" spans="1:12" x14ac:dyDescent="0.25">
      <c r="A104" s="462"/>
      <c r="B104" s="465"/>
      <c r="C104" s="23"/>
      <c r="D104" s="23"/>
      <c r="E104" s="24"/>
      <c r="F104" s="24"/>
      <c r="G104" s="26"/>
      <c r="H104" s="27"/>
      <c r="I104" s="28"/>
      <c r="J104" s="455"/>
      <c r="K104" s="455"/>
      <c r="L104" s="189"/>
    </row>
    <row r="105" spans="1:12" x14ac:dyDescent="0.25">
      <c r="A105" s="462"/>
      <c r="B105" s="465"/>
      <c r="C105" s="23"/>
      <c r="D105" s="23"/>
      <c r="E105" s="24"/>
      <c r="F105" s="24"/>
      <c r="G105" s="26"/>
      <c r="H105" s="27"/>
      <c r="I105" s="28"/>
      <c r="J105" s="455"/>
      <c r="K105" s="455"/>
      <c r="L105" s="189"/>
    </row>
    <row r="106" spans="1:12" x14ac:dyDescent="0.25">
      <c r="A106" s="463"/>
      <c r="B106" s="466"/>
      <c r="C106" s="29"/>
      <c r="D106" s="29"/>
      <c r="E106" s="30"/>
      <c r="F106" s="30"/>
      <c r="G106" s="31"/>
      <c r="H106" s="32"/>
      <c r="I106" s="33"/>
      <c r="J106" s="456"/>
      <c r="K106" s="456"/>
      <c r="L106" s="189"/>
    </row>
  </sheetData>
  <sheetProtection algorithmName="SHA-512" hashValue="R7eYNGBwfldn41v/T78jMnbEzGWhdwjY6GzEAPidS7Rq0YJ5H5hHrBe1m5rRn6fjOWqJrxVidpM31Keb57WADw==" saltValue="c+A6E+rghbKJ2iPJQEgLvw==" spinCount="100000" sheet="1" insertRows="0"/>
  <protectedRanges>
    <protectedRange sqref="C11:I18 C22:I29 C33:I40 C44:I51 C55:I62 C66:I73 C77:I84 C88:I95 C99:I106" name="Range1"/>
  </protectedRanges>
  <mergeCells count="102">
    <mergeCell ref="A86:A95"/>
    <mergeCell ref="B87:B95"/>
    <mergeCell ref="J88:J95"/>
    <mergeCell ref="B96:B97"/>
    <mergeCell ref="C96:C97"/>
    <mergeCell ref="D96:D97"/>
    <mergeCell ref="E96:I98"/>
    <mergeCell ref="J96:J98"/>
    <mergeCell ref="A97:A106"/>
    <mergeCell ref="B98:B106"/>
    <mergeCell ref="J99:J106"/>
    <mergeCell ref="B85:B86"/>
    <mergeCell ref="C85:C86"/>
    <mergeCell ref="D85:D86"/>
    <mergeCell ref="E85:I87"/>
    <mergeCell ref="J85:J87"/>
    <mergeCell ref="E8:I10"/>
    <mergeCell ref="J8:J10"/>
    <mergeCell ref="A9:A18"/>
    <mergeCell ref="B10:B18"/>
    <mergeCell ref="J11:J18"/>
    <mergeCell ref="B8:B9"/>
    <mergeCell ref="C8:C9"/>
    <mergeCell ref="D8:D9"/>
    <mergeCell ref="H2:H3"/>
    <mergeCell ref="A5:A7"/>
    <mergeCell ref="B5:B7"/>
    <mergeCell ref="C5:I5"/>
    <mergeCell ref="J5:J7"/>
    <mergeCell ref="C6:D6"/>
    <mergeCell ref="E6:E7"/>
    <mergeCell ref="F6:F7"/>
    <mergeCell ref="G6:G7"/>
    <mergeCell ref="H6:H7"/>
    <mergeCell ref="I6:I7"/>
    <mergeCell ref="A31:A40"/>
    <mergeCell ref="B32:B40"/>
    <mergeCell ref="J33:J40"/>
    <mergeCell ref="B30:B31"/>
    <mergeCell ref="C30:C31"/>
    <mergeCell ref="D30:D31"/>
    <mergeCell ref="E19:I21"/>
    <mergeCell ref="J19:J21"/>
    <mergeCell ref="A20:A29"/>
    <mergeCell ref="B21:B29"/>
    <mergeCell ref="J22:J29"/>
    <mergeCell ref="B19:B20"/>
    <mergeCell ref="C19:C20"/>
    <mergeCell ref="D19:D20"/>
    <mergeCell ref="J52:J54"/>
    <mergeCell ref="B43:B51"/>
    <mergeCell ref="J44:J51"/>
    <mergeCell ref="B41:B42"/>
    <mergeCell ref="C41:C42"/>
    <mergeCell ref="D41:D42"/>
    <mergeCell ref="E41:I43"/>
    <mergeCell ref="J41:J43"/>
    <mergeCell ref="E30:I32"/>
    <mergeCell ref="J30:J32"/>
    <mergeCell ref="A42:A51"/>
    <mergeCell ref="B52:B53"/>
    <mergeCell ref="E74:I76"/>
    <mergeCell ref="J74:J76"/>
    <mergeCell ref="A75:A84"/>
    <mergeCell ref="B76:B84"/>
    <mergeCell ref="J77:J84"/>
    <mergeCell ref="B74:B75"/>
    <mergeCell ref="C74:C75"/>
    <mergeCell ref="D74:D75"/>
    <mergeCell ref="C52:C53"/>
    <mergeCell ref="D52:D53"/>
    <mergeCell ref="J63:J65"/>
    <mergeCell ref="A64:A73"/>
    <mergeCell ref="B65:B73"/>
    <mergeCell ref="J66:J73"/>
    <mergeCell ref="E52:I54"/>
    <mergeCell ref="A53:A62"/>
    <mergeCell ref="B54:B62"/>
    <mergeCell ref="J55:J62"/>
    <mergeCell ref="B63:B64"/>
    <mergeCell ref="C63:C64"/>
    <mergeCell ref="D63:D64"/>
    <mergeCell ref="E63:I65"/>
    <mergeCell ref="K30:K32"/>
    <mergeCell ref="K33:K40"/>
    <mergeCell ref="K41:K43"/>
    <mergeCell ref="K44:K51"/>
    <mergeCell ref="K52:K54"/>
    <mergeCell ref="K5:K7"/>
    <mergeCell ref="K8:K10"/>
    <mergeCell ref="K11:K18"/>
    <mergeCell ref="K19:K21"/>
    <mergeCell ref="K22:K29"/>
    <mergeCell ref="K85:K87"/>
    <mergeCell ref="K88:K95"/>
    <mergeCell ref="K96:K98"/>
    <mergeCell ref="K99:K106"/>
    <mergeCell ref="K55:K62"/>
    <mergeCell ref="K63:K65"/>
    <mergeCell ref="K66:K73"/>
    <mergeCell ref="K74:K76"/>
    <mergeCell ref="K77:K84"/>
  </mergeCells>
  <conditionalFormatting sqref="K8:K10">
    <cfRule type="cellIs" dxfId="12" priority="9" operator="greaterThan">
      <formula>1.1</formula>
    </cfRule>
  </conditionalFormatting>
  <conditionalFormatting sqref="K19:K21">
    <cfRule type="cellIs" dxfId="11" priority="8" operator="greaterThan">
      <formula>1.1</formula>
    </cfRule>
  </conditionalFormatting>
  <conditionalFormatting sqref="K30:K32">
    <cfRule type="cellIs" dxfId="10" priority="7" operator="greaterThan">
      <formula>1.1</formula>
    </cfRule>
  </conditionalFormatting>
  <conditionalFormatting sqref="K41:K43">
    <cfRule type="cellIs" dxfId="9" priority="6" operator="greaterThan">
      <formula>1.1</formula>
    </cfRule>
  </conditionalFormatting>
  <conditionalFormatting sqref="K52:K54">
    <cfRule type="cellIs" dxfId="8" priority="5" operator="greaterThan">
      <formula>1.1</formula>
    </cfRule>
  </conditionalFormatting>
  <conditionalFormatting sqref="K63:K65">
    <cfRule type="cellIs" dxfId="7" priority="4" operator="greaterThan">
      <formula>1.1</formula>
    </cfRule>
  </conditionalFormatting>
  <conditionalFormatting sqref="K74:K76">
    <cfRule type="cellIs" dxfId="6" priority="3" operator="greaterThan">
      <formula>1.1</formula>
    </cfRule>
  </conditionalFormatting>
  <conditionalFormatting sqref="K85:K87">
    <cfRule type="cellIs" dxfId="5" priority="2" operator="greaterThan">
      <formula>1.1</formula>
    </cfRule>
  </conditionalFormatting>
  <conditionalFormatting sqref="K96:K98">
    <cfRule type="cellIs" dxfId="4" priority="1" operator="greaterThan">
      <formula>1.1</formula>
    </cfRule>
  </conditionalFormatting>
  <pageMargins left="0.31496062992125984" right="0.31496062992125984" top="0.55118110236220474" bottom="0.15748031496062992" header="0.31496062992125984" footer="0.31496062992125984"/>
  <pageSetup paperSize="9" scale="80" fitToHeight="0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0" max="16383" man="1"/>
    <brk id="8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0070C0"/>
    <pageSetUpPr fitToPage="1"/>
  </sheetPr>
  <dimension ref="A1:J30"/>
  <sheetViews>
    <sheetView showGridLines="0" zoomScale="90" zoomScaleNormal="90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I22" sqref="I22"/>
    </sheetView>
  </sheetViews>
  <sheetFormatPr defaultRowHeight="12.75" x14ac:dyDescent="0.2"/>
  <cols>
    <col min="1" max="1" width="46.7109375" customWidth="1"/>
    <col min="2" max="2" width="12.140625" customWidth="1"/>
    <col min="4" max="4" width="15" style="7" customWidth="1"/>
    <col min="5" max="5" width="16.42578125" style="8" customWidth="1"/>
    <col min="6" max="6" width="14.7109375" style="8" customWidth="1"/>
    <col min="7" max="7" width="13.140625" style="8" customWidth="1"/>
    <col min="8" max="8" width="11" customWidth="1"/>
  </cols>
  <sheetData>
    <row r="1" spans="1:10" ht="22.9" customHeight="1" x14ac:dyDescent="0.25">
      <c r="A1" s="262" t="s">
        <v>56</v>
      </c>
      <c r="B1" s="189"/>
      <c r="C1" s="511">
        <f>Eelarve!B2</f>
        <v>0</v>
      </c>
      <c r="D1" s="511"/>
      <c r="E1" s="511"/>
      <c r="F1" s="511"/>
      <c r="G1" s="511"/>
      <c r="H1" s="511"/>
      <c r="I1" s="257"/>
    </row>
    <row r="2" spans="1:10" ht="24.6" customHeight="1" x14ac:dyDescent="0.25">
      <c r="A2" s="263" t="s">
        <v>27</v>
      </c>
      <c r="B2" s="112"/>
      <c r="C2" s="189"/>
      <c r="D2" s="267"/>
      <c r="E2" s="267"/>
      <c r="F2" s="267"/>
      <c r="G2" s="268" t="s">
        <v>22</v>
      </c>
      <c r="H2" s="269">
        <f>Eelarve!B5</f>
        <v>0</v>
      </c>
      <c r="I2" s="257"/>
    </row>
    <row r="3" spans="1:10" s="1" customFormat="1" ht="43.15" customHeight="1" x14ac:dyDescent="0.2">
      <c r="A3" s="264" t="s">
        <v>3</v>
      </c>
      <c r="B3" s="270">
        <f>Eelarve!B3</f>
        <v>0</v>
      </c>
      <c r="C3" s="270"/>
      <c r="D3" s="270"/>
      <c r="E3" s="270"/>
      <c r="F3" s="270"/>
      <c r="G3" s="271" t="s">
        <v>23</v>
      </c>
      <c r="H3" s="271">
        <f>Eelarve!G5</f>
        <v>0</v>
      </c>
      <c r="I3" s="272"/>
    </row>
    <row r="4" spans="1:10" s="1" customFormat="1" ht="15" x14ac:dyDescent="0.2">
      <c r="A4" s="535" t="s">
        <v>31</v>
      </c>
      <c r="B4" s="533"/>
      <c r="C4" s="504" t="s">
        <v>15</v>
      </c>
      <c r="D4" s="515" t="s">
        <v>18</v>
      </c>
      <c r="E4" s="516"/>
      <c r="F4" s="516"/>
      <c r="G4" s="517"/>
      <c r="H4" s="512" t="s">
        <v>16</v>
      </c>
      <c r="I4" s="272"/>
    </row>
    <row r="5" spans="1:10" s="1" customFormat="1" ht="12.75" customHeight="1" x14ac:dyDescent="0.2">
      <c r="A5" s="536"/>
      <c r="B5" s="534"/>
      <c r="C5" s="501"/>
      <c r="D5" s="527" t="s">
        <v>57</v>
      </c>
      <c r="E5" s="519" t="s">
        <v>39</v>
      </c>
      <c r="F5" s="520"/>
      <c r="G5" s="513" t="s">
        <v>2</v>
      </c>
      <c r="H5" s="513"/>
      <c r="I5" s="272"/>
    </row>
    <row r="6" spans="1:10" s="1" customFormat="1" ht="38.25" customHeight="1" x14ac:dyDescent="0.2">
      <c r="A6" s="536"/>
      <c r="B6" s="534"/>
      <c r="C6" s="501"/>
      <c r="D6" s="527"/>
      <c r="E6" s="493" t="s">
        <v>33</v>
      </c>
      <c r="F6" s="493" t="s">
        <v>58</v>
      </c>
      <c r="G6" s="513"/>
      <c r="H6" s="513"/>
      <c r="I6" s="272"/>
    </row>
    <row r="7" spans="1:10" s="1" customFormat="1" x14ac:dyDescent="0.2">
      <c r="A7" s="537"/>
      <c r="B7" s="487"/>
      <c r="C7" s="518"/>
      <c r="D7" s="528"/>
      <c r="E7" s="494"/>
      <c r="F7" s="494"/>
      <c r="G7" s="514"/>
      <c r="H7" s="514"/>
      <c r="I7" s="272"/>
    </row>
    <row r="8" spans="1:10" s="1" customFormat="1" ht="15.75" customHeight="1" x14ac:dyDescent="0.2">
      <c r="A8" s="530" t="str">
        <f>Eelarve!A11</f>
        <v>1. Projekti meeskonna tööjõukulud</v>
      </c>
      <c r="B8" s="299" t="s">
        <v>15</v>
      </c>
      <c r="C8" s="275">
        <f>'1. Meeskonna tööjõukulud'!B3</f>
        <v>0</v>
      </c>
      <c r="D8" s="273">
        <f>'1. Meeskonna tööjõukulud'!C3</f>
        <v>0</v>
      </c>
      <c r="E8" s="274">
        <f>'1. Meeskonna tööjõukulud'!D3</f>
        <v>0</v>
      </c>
      <c r="F8" s="275" t="s">
        <v>4</v>
      </c>
      <c r="G8" s="276"/>
      <c r="H8" s="509">
        <f>C8-G9</f>
        <v>0</v>
      </c>
      <c r="I8" s="272"/>
    </row>
    <row r="9" spans="1:10" s="1" customFormat="1" ht="15.75" customHeight="1" x14ac:dyDescent="0.2">
      <c r="A9" s="531"/>
      <c r="B9" s="315" t="s">
        <v>17</v>
      </c>
      <c r="C9" s="316"/>
      <c r="D9" s="317">
        <f>'1. Meeskonna tööjõukulud'!C4</f>
        <v>0</v>
      </c>
      <c r="E9" s="318">
        <f>'1. Meeskonna tööjõukulud'!D4</f>
        <v>0</v>
      </c>
      <c r="F9" s="316" t="s">
        <v>4</v>
      </c>
      <c r="G9" s="319">
        <f>SUM(D9:E9)</f>
        <v>0</v>
      </c>
      <c r="H9" s="510"/>
      <c r="I9" s="272"/>
    </row>
    <row r="10" spans="1:10" s="1" customFormat="1" ht="15.75" customHeight="1" x14ac:dyDescent="0.2">
      <c r="A10" s="530" t="str">
        <f>Eelarve!A25</f>
        <v>2. Muud tööjõukulud (sh vabatahtlik töö)</v>
      </c>
      <c r="B10" s="299" t="s">
        <v>15</v>
      </c>
      <c r="C10" s="275">
        <f>'2. Muud tööjõukulud'!B3</f>
        <v>0</v>
      </c>
      <c r="D10" s="273">
        <f>'2. Muud tööjõukulud'!C3</f>
        <v>0</v>
      </c>
      <c r="E10" s="274">
        <f>'2. Muud tööjõukulud'!D3</f>
        <v>0</v>
      </c>
      <c r="F10" s="275">
        <f>'2. Muud tööjõukulud'!E3</f>
        <v>0</v>
      </c>
      <c r="G10" s="276"/>
      <c r="H10" s="509">
        <f t="shared" ref="H10" si="0">C10-G11</f>
        <v>0</v>
      </c>
      <c r="I10" s="272"/>
      <c r="J10" s="16" t="s">
        <v>30</v>
      </c>
    </row>
    <row r="11" spans="1:10" s="1" customFormat="1" ht="15.75" customHeight="1" x14ac:dyDescent="0.2">
      <c r="A11" s="531"/>
      <c r="B11" s="315" t="s">
        <v>17</v>
      </c>
      <c r="C11" s="316"/>
      <c r="D11" s="317">
        <f>'2. Muud tööjõukulud'!C4</f>
        <v>0</v>
      </c>
      <c r="E11" s="318">
        <f>'2. Muud tööjõukulud'!D4</f>
        <v>0</v>
      </c>
      <c r="F11" s="316">
        <f>'2. Muud tööjõukulud'!E4</f>
        <v>0</v>
      </c>
      <c r="G11" s="319">
        <f>SUM(D11:F11)</f>
        <v>0</v>
      </c>
      <c r="H11" s="510"/>
      <c r="I11" s="272"/>
    </row>
    <row r="12" spans="1:10" s="1" customFormat="1" ht="15.75" customHeight="1" x14ac:dyDescent="0.2">
      <c r="A12" s="482" t="str">
        <f>Eelarve!A38</f>
        <v>3. Projekti tegevustega otseselt seotud kulud (sh sisseostetud teenused, tööd ja väikevahendid)</v>
      </c>
      <c r="B12" s="299" t="s">
        <v>15</v>
      </c>
      <c r="C12" s="275">
        <f>'3. Tegevused'!B3</f>
        <v>0</v>
      </c>
      <c r="D12" s="273">
        <f>'3. Tegevused'!C3</f>
        <v>0</v>
      </c>
      <c r="E12" s="274">
        <f>'3. Tegevused'!D3</f>
        <v>0</v>
      </c>
      <c r="F12" s="275" t="s">
        <v>4</v>
      </c>
      <c r="G12" s="276"/>
      <c r="H12" s="509">
        <f t="shared" ref="H12" si="1">C12-G13</f>
        <v>0</v>
      </c>
      <c r="I12" s="272"/>
    </row>
    <row r="13" spans="1:10" s="1" customFormat="1" ht="15.75" customHeight="1" x14ac:dyDescent="0.2">
      <c r="A13" s="484"/>
      <c r="B13" s="315" t="s">
        <v>17</v>
      </c>
      <c r="C13" s="316"/>
      <c r="D13" s="317">
        <f>'3. Tegevused'!C4</f>
        <v>0</v>
      </c>
      <c r="E13" s="318">
        <f>'3. Tegevused'!D4</f>
        <v>0</v>
      </c>
      <c r="F13" s="316" t="s">
        <v>4</v>
      </c>
      <c r="G13" s="319">
        <f>SUM(D13:E13)</f>
        <v>0</v>
      </c>
      <c r="H13" s="510"/>
      <c r="I13" s="272"/>
    </row>
    <row r="14" spans="1:10" s="1" customFormat="1" ht="15.75" customHeight="1" x14ac:dyDescent="0.2">
      <c r="A14" s="482" t="str">
        <f>Eelarve!A56</f>
        <v xml:space="preserve">4. Projekti elluviimiseks vajaliku põhivara soetamisega seotud kulud </v>
      </c>
      <c r="B14" s="299" t="s">
        <v>15</v>
      </c>
      <c r="C14" s="275">
        <f>'4. Soetused'!B3</f>
        <v>0</v>
      </c>
      <c r="D14" s="273">
        <f>'4. Soetused'!C3</f>
        <v>0</v>
      </c>
      <c r="E14" s="274">
        <f>'4. Soetused'!D3</f>
        <v>0</v>
      </c>
      <c r="F14" s="275" t="s">
        <v>4</v>
      </c>
      <c r="G14" s="276"/>
      <c r="H14" s="509">
        <f t="shared" ref="H14" si="2">C14-G15</f>
        <v>0</v>
      </c>
      <c r="I14" s="272"/>
    </row>
    <row r="15" spans="1:10" s="1" customFormat="1" ht="15.75" customHeight="1" x14ac:dyDescent="0.2">
      <c r="A15" s="484"/>
      <c r="B15" s="315" t="s">
        <v>17</v>
      </c>
      <c r="C15" s="316"/>
      <c r="D15" s="317">
        <f>'4. Soetused'!C4</f>
        <v>0</v>
      </c>
      <c r="E15" s="318">
        <f>'4. Soetused'!D4</f>
        <v>0</v>
      </c>
      <c r="F15" s="316" t="s">
        <v>4</v>
      </c>
      <c r="G15" s="319">
        <f>SUM(D15:E15)</f>
        <v>0</v>
      </c>
      <c r="H15" s="510"/>
      <c r="I15" s="272"/>
    </row>
    <row r="16" spans="1:10" s="1" customFormat="1" ht="15.75" customHeight="1" x14ac:dyDescent="0.2">
      <c r="A16" s="482" t="str">
        <f>Eelarve!A67</f>
        <v>Toetuse saaja kaudsed kulud (kuni 15% otsestest projekti meeskonna tööjõukuludest)</v>
      </c>
      <c r="B16" s="299" t="s">
        <v>15</v>
      </c>
      <c r="C16" s="275">
        <f>Eelarve!E67</f>
        <v>0</v>
      </c>
      <c r="D16" s="273">
        <f>Eelarve!E67</f>
        <v>0</v>
      </c>
      <c r="E16" s="274" t="s">
        <v>4</v>
      </c>
      <c r="F16" s="275" t="s">
        <v>4</v>
      </c>
      <c r="G16" s="276"/>
      <c r="H16" s="509">
        <f t="shared" ref="H16" si="3">C16-G17</f>
        <v>0</v>
      </c>
      <c r="I16" s="272"/>
    </row>
    <row r="17" spans="1:9" s="1" customFormat="1" ht="15.75" customHeight="1" thickBot="1" x14ac:dyDescent="0.25">
      <c r="A17" s="529"/>
      <c r="B17" s="323" t="s">
        <v>17</v>
      </c>
      <c r="C17" s="277"/>
      <c r="D17" s="113"/>
      <c r="E17" s="320" t="s">
        <v>4</v>
      </c>
      <c r="F17" s="321" t="s">
        <v>4</v>
      </c>
      <c r="G17" s="322">
        <f>SUM(D17:E17)</f>
        <v>0</v>
      </c>
      <c r="H17" s="510"/>
      <c r="I17" s="272"/>
    </row>
    <row r="18" spans="1:9" s="1" customFormat="1" ht="21" customHeight="1" thickTop="1" x14ac:dyDescent="0.2">
      <c r="A18" s="265" t="s">
        <v>19</v>
      </c>
      <c r="B18" s="300"/>
      <c r="C18" s="301">
        <f>C8+C10+C12+C14+C16</f>
        <v>0</v>
      </c>
      <c r="D18" s="304">
        <f>D8+D10+D12+D14+D16</f>
        <v>0</v>
      </c>
      <c r="E18" s="278">
        <f>E8+E10+E12+E14</f>
        <v>0</v>
      </c>
      <c r="F18" s="278">
        <f>F10</f>
        <v>0</v>
      </c>
      <c r="G18" s="279"/>
      <c r="H18" s="292"/>
      <c r="I18" s="272"/>
    </row>
    <row r="19" spans="1:9" s="1" customFormat="1" ht="21" customHeight="1" thickBot="1" x14ac:dyDescent="0.25">
      <c r="A19" s="266" t="s">
        <v>20</v>
      </c>
      <c r="B19" s="302"/>
      <c r="C19" s="303"/>
      <c r="D19" s="305">
        <f>D9+D11+D13+D15+D17</f>
        <v>0</v>
      </c>
      <c r="E19" s="280">
        <f>E9+E11+E13+E15</f>
        <v>0</v>
      </c>
      <c r="F19" s="281">
        <f>F11</f>
        <v>0</v>
      </c>
      <c r="G19" s="282">
        <f>SUM(D19:F19)</f>
        <v>0</v>
      </c>
      <c r="H19" s="293">
        <f>C18-G19</f>
        <v>0</v>
      </c>
      <c r="I19" s="272"/>
    </row>
    <row r="20" spans="1:9" s="1" customFormat="1" ht="19.5" customHeight="1" thickTop="1" x14ac:dyDescent="0.2">
      <c r="A20" s="522" t="s">
        <v>64</v>
      </c>
      <c r="B20" s="523"/>
      <c r="C20" s="524"/>
      <c r="D20" s="306"/>
      <c r="E20" s="283">
        <f>IFERROR(E19/(E19+F19),0)</f>
        <v>0</v>
      </c>
      <c r="F20" s="283">
        <f>IFERROR(F19/(E19+F19),0)</f>
        <v>0</v>
      </c>
      <c r="G20" s="284">
        <f>IFERROR((E19+F19)/G19,0)</f>
        <v>0</v>
      </c>
      <c r="H20" s="294"/>
      <c r="I20" s="272"/>
    </row>
    <row r="21" spans="1:9" s="1" customFormat="1" ht="19.5" customHeight="1" x14ac:dyDescent="0.2">
      <c r="A21" s="522" t="s">
        <v>102</v>
      </c>
      <c r="B21" s="523"/>
      <c r="C21" s="524"/>
      <c r="D21" s="306">
        <f>IFERROR(D17/G9,0)</f>
        <v>0</v>
      </c>
      <c r="E21" s="283"/>
      <c r="F21" s="285"/>
      <c r="G21" s="286"/>
      <c r="H21" s="294"/>
      <c r="I21" s="272"/>
    </row>
    <row r="22" spans="1:9" s="1" customFormat="1" ht="19.5" customHeight="1" x14ac:dyDescent="0.2">
      <c r="A22" s="532" t="s">
        <v>65</v>
      </c>
      <c r="B22" s="532"/>
      <c r="C22" s="532"/>
      <c r="D22" s="114"/>
      <c r="E22" s="287"/>
      <c r="F22" s="287"/>
      <c r="G22" s="230"/>
      <c r="H22" s="294"/>
      <c r="I22" s="272"/>
    </row>
    <row r="23" spans="1:9" s="1" customFormat="1" ht="19.5" customHeight="1" x14ac:dyDescent="0.2">
      <c r="A23" s="532" t="s">
        <v>66</v>
      </c>
      <c r="B23" s="532"/>
      <c r="C23" s="532"/>
      <c r="D23" s="307">
        <f>D19-D22</f>
        <v>0</v>
      </c>
      <c r="E23" s="287"/>
      <c r="F23" s="287"/>
      <c r="G23" s="230"/>
      <c r="H23" s="294"/>
      <c r="I23" s="272"/>
    </row>
    <row r="24" spans="1:9" s="2" customFormat="1" ht="16.149999999999999" customHeight="1" x14ac:dyDescent="0.2">
      <c r="A24" s="525"/>
      <c r="B24" s="525"/>
      <c r="C24" s="525"/>
      <c r="D24" s="308"/>
      <c r="E24" s="288"/>
      <c r="F24" s="288"/>
      <c r="G24" s="289"/>
      <c r="H24" s="295"/>
      <c r="I24" s="295"/>
    </row>
    <row r="25" spans="1:9" ht="13.5" customHeight="1" x14ac:dyDescent="0.2">
      <c r="A25" s="526"/>
      <c r="B25" s="526"/>
      <c r="C25" s="526"/>
      <c r="D25" s="308"/>
      <c r="E25" s="288"/>
      <c r="F25" s="288"/>
      <c r="G25" s="289"/>
      <c r="H25" s="296"/>
      <c r="I25" s="295"/>
    </row>
    <row r="26" spans="1:9" x14ac:dyDescent="0.2">
      <c r="A26" s="521" t="s">
        <v>121</v>
      </c>
      <c r="B26" s="521"/>
      <c r="C26" s="310"/>
      <c r="D26" s="309"/>
      <c r="E26" s="290"/>
      <c r="F26" s="290"/>
      <c r="G26" s="291"/>
      <c r="H26" s="297"/>
      <c r="I26" s="257"/>
    </row>
    <row r="27" spans="1:9" x14ac:dyDescent="0.2">
      <c r="A27" s="311" t="s">
        <v>28</v>
      </c>
      <c r="B27" s="312"/>
      <c r="C27" s="310"/>
      <c r="D27" s="309"/>
      <c r="E27" s="290"/>
      <c r="F27" s="290"/>
      <c r="G27" s="291"/>
      <c r="H27" s="297"/>
      <c r="I27" s="257"/>
    </row>
    <row r="28" spans="1:9" x14ac:dyDescent="0.2">
      <c r="A28" s="313"/>
      <c r="B28" s="314"/>
      <c r="C28" s="298"/>
      <c r="D28" s="309"/>
      <c r="E28" s="291"/>
      <c r="F28" s="291"/>
      <c r="G28" s="291"/>
      <c r="H28" s="298"/>
      <c r="I28" s="257"/>
    </row>
    <row r="29" spans="1:9" x14ac:dyDescent="0.2">
      <c r="A29" s="11"/>
      <c r="B29" s="10"/>
      <c r="C29" s="12"/>
      <c r="D29" s="13"/>
      <c r="E29" s="14"/>
      <c r="F29" s="14"/>
      <c r="G29" s="14"/>
      <c r="H29" s="12"/>
    </row>
    <row r="30" spans="1:9" x14ac:dyDescent="0.2">
      <c r="A30" s="15"/>
    </row>
  </sheetData>
  <sheetProtection algorithmName="SHA-512" hashValue="XAPC2YbpnebEHC9CiNfVoFr+sfAcdzEQMOUUY80nwwuMqbBcXdXZHItz3CoxVbn53ZqbzOotNtaAN3LlNMppcw==" saltValue="N+7G/Gmzd9T14k3ZNqlxuA==" spinCount="100000" sheet="1" objects="1" scenarios="1"/>
  <protectedRanges>
    <protectedRange sqref="B2 D17 D22 A24" name="Range1"/>
  </protectedRanges>
  <mergeCells count="27">
    <mergeCell ref="A26:B26"/>
    <mergeCell ref="A20:C20"/>
    <mergeCell ref="A24:C25"/>
    <mergeCell ref="D5:D7"/>
    <mergeCell ref="A16:A17"/>
    <mergeCell ref="A8:A9"/>
    <mergeCell ref="A14:A15"/>
    <mergeCell ref="A10:A11"/>
    <mergeCell ref="A21:C21"/>
    <mergeCell ref="A22:C22"/>
    <mergeCell ref="A23:C23"/>
    <mergeCell ref="B4:B7"/>
    <mergeCell ref="A4:A7"/>
    <mergeCell ref="A12:A13"/>
    <mergeCell ref="H8:H9"/>
    <mergeCell ref="C1:H1"/>
    <mergeCell ref="H4:H7"/>
    <mergeCell ref="H16:H17"/>
    <mergeCell ref="H14:H15"/>
    <mergeCell ref="H12:H13"/>
    <mergeCell ref="H10:H11"/>
    <mergeCell ref="D4:G4"/>
    <mergeCell ref="G5:G7"/>
    <mergeCell ref="C4:C7"/>
    <mergeCell ref="E5:F5"/>
    <mergeCell ref="E6:E7"/>
    <mergeCell ref="F6:F7"/>
  </mergeCells>
  <conditionalFormatting sqref="D19">
    <cfRule type="cellIs" dxfId="3" priority="7" operator="greaterThan">
      <formula>$D$18</formula>
    </cfRule>
  </conditionalFormatting>
  <conditionalFormatting sqref="D17">
    <cfRule type="cellIs" dxfId="2" priority="4" operator="greaterThan">
      <formula>$C$16</formula>
    </cfRule>
  </conditionalFormatting>
  <conditionalFormatting sqref="D21">
    <cfRule type="cellIs" dxfId="1" priority="3" operator="greaterThan">
      <formula>0.15</formula>
    </cfRule>
  </conditionalFormatting>
  <conditionalFormatting sqref="G20">
    <cfRule type="cellIs" dxfId="0" priority="1" operator="lessThan">
      <formula>0.1</formula>
    </cfRule>
  </conditionalFormatting>
  <pageMargins left="0.51181102362204722" right="0.31496062992125984" top="0.74803149606299213" bottom="0.35433070866141736" header="0.31496062992125984" footer="0.31496062992125984"/>
  <pageSetup paperSize="9" scale="96" fitToHeight="0" orientation="landscape" blackAndWhite="1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Eelarve</vt:lpstr>
      <vt:lpstr>Kaudsed kulud</vt:lpstr>
      <vt:lpstr>1. Meeskonna tööjõukulud</vt:lpstr>
      <vt:lpstr>2. Muud tööjõukulud</vt:lpstr>
      <vt:lpstr>3. Tegevused</vt:lpstr>
      <vt:lpstr>4. Soetused</vt:lpstr>
      <vt:lpstr>KOOND</vt:lpstr>
      <vt:lpstr>'1. Meeskonna tööjõukulud'!Print_Area</vt:lpstr>
      <vt:lpstr>'2. Muud tööjõukulud'!Print_Area</vt:lpstr>
      <vt:lpstr>'3. Tegevused'!Print_Area</vt:lpstr>
      <vt:lpstr>'4. Soetused'!Print_Area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ksenia@oef.org.ee</dc:creator>
  <cp:lastModifiedBy>Ksenia</cp:lastModifiedBy>
  <cp:lastPrinted>2019-12-17T10:37:37Z</cp:lastPrinted>
  <dcterms:created xsi:type="dcterms:W3CDTF">2008-04-13T08:03:52Z</dcterms:created>
  <dcterms:modified xsi:type="dcterms:W3CDTF">2020-03-26T08:01:54Z</dcterms:modified>
</cp:coreProperties>
</file>